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ana Consulting\Desktop\verejné obstarávania\Kurimka\kurimka - Oprava a modernizacia budovy OcÚ a KSB\vyzva\"/>
    </mc:Choice>
  </mc:AlternateContent>
  <xr:revisionPtr revIDLastSave="0" documentId="13_ncr:1_{5FA563B0-C70C-43FD-B73F-DF95DBE04458}" xr6:coauthVersionLast="38" xr6:coauthVersionMax="38" xr10:uidLastSave="{00000000-0000-0000-0000-000000000000}"/>
  <bookViews>
    <workbookView xWindow="0" yWindow="0" windowWidth="28800" windowHeight="12165" activeTab="1" xr2:uid="{00000000-000D-0000-FFFF-FFFF00000000}"/>
  </bookViews>
  <sheets>
    <sheet name="Rekapitulácia" sheetId="1" r:id="rId1"/>
    <sheet name="Krycí list stavby" sheetId="2" r:id="rId2"/>
    <sheet name="Kryci_list 4098" sheetId="3" r:id="rId3"/>
    <sheet name="Rekap 4098" sheetId="4" r:id="rId4"/>
    <sheet name="SO 4098" sheetId="5" r:id="rId5"/>
  </sheets>
  <definedNames>
    <definedName name="_xlnm.Print_Titles" localSheetId="3">'Rekap 4098'!$9:$9</definedName>
    <definedName name="_xlnm.Print_Titles" localSheetId="4">'SO 4098'!$8:$8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2" l="1"/>
  <c r="E18" i="2"/>
  <c r="D18" i="2"/>
  <c r="F8" i="1"/>
  <c r="J16" i="2" s="1"/>
  <c r="D8" i="1"/>
  <c r="J18" i="2" s="1"/>
  <c r="Z72" i="5"/>
  <c r="J17" i="3" s="1"/>
  <c r="S69" i="5"/>
  <c r="F20" i="4" s="1"/>
  <c r="K68" i="5"/>
  <c r="J68" i="5"/>
  <c r="P68" i="5"/>
  <c r="M68" i="5"/>
  <c r="L68" i="5"/>
  <c r="I68" i="5"/>
  <c r="K67" i="5"/>
  <c r="J67" i="5"/>
  <c r="P67" i="5"/>
  <c r="M67" i="5"/>
  <c r="M69" i="5" s="1"/>
  <c r="C20" i="4" s="1"/>
  <c r="L67" i="5"/>
  <c r="L69" i="5" s="1"/>
  <c r="B20" i="4" s="1"/>
  <c r="I67" i="5"/>
  <c r="S64" i="5"/>
  <c r="F19" i="4" s="1"/>
  <c r="K63" i="5"/>
  <c r="J63" i="5"/>
  <c r="M63" i="5"/>
  <c r="L63" i="5"/>
  <c r="I63" i="5"/>
  <c r="K62" i="5"/>
  <c r="J62" i="5"/>
  <c r="M62" i="5"/>
  <c r="L62" i="5"/>
  <c r="I62" i="5"/>
  <c r="K61" i="5"/>
  <c r="J61" i="5"/>
  <c r="M61" i="5"/>
  <c r="L61" i="5"/>
  <c r="I61" i="5"/>
  <c r="K60" i="5"/>
  <c r="J60" i="5"/>
  <c r="M60" i="5"/>
  <c r="L60" i="5"/>
  <c r="I60" i="5"/>
  <c r="K59" i="5"/>
  <c r="J59" i="5"/>
  <c r="P59" i="5"/>
  <c r="M59" i="5"/>
  <c r="L59" i="5"/>
  <c r="I59" i="5"/>
  <c r="K58" i="5"/>
  <c r="J58" i="5"/>
  <c r="M58" i="5"/>
  <c r="L58" i="5"/>
  <c r="I58" i="5"/>
  <c r="K57" i="5"/>
  <c r="J57" i="5"/>
  <c r="P57" i="5"/>
  <c r="M57" i="5"/>
  <c r="L57" i="5"/>
  <c r="I57" i="5"/>
  <c r="K56" i="5"/>
  <c r="J56" i="5"/>
  <c r="P56" i="5"/>
  <c r="M56" i="5"/>
  <c r="L56" i="5"/>
  <c r="I56" i="5"/>
  <c r="K52" i="5"/>
  <c r="J52" i="5"/>
  <c r="S52" i="5"/>
  <c r="M52" i="5"/>
  <c r="L52" i="5"/>
  <c r="I52" i="5"/>
  <c r="K51" i="5"/>
  <c r="J51" i="5"/>
  <c r="P51" i="5"/>
  <c r="M51" i="5"/>
  <c r="H53" i="5" s="1"/>
  <c r="L51" i="5"/>
  <c r="I51" i="5"/>
  <c r="S45" i="5"/>
  <c r="F14" i="4" s="1"/>
  <c r="P45" i="5"/>
  <c r="E14" i="4" s="1"/>
  <c r="K44" i="5"/>
  <c r="J44" i="5"/>
  <c r="M44" i="5"/>
  <c r="L44" i="5"/>
  <c r="G45" i="5" s="1"/>
  <c r="I44" i="5"/>
  <c r="I45" i="5" s="1"/>
  <c r="D14" i="4" s="1"/>
  <c r="K40" i="5"/>
  <c r="J40" i="5"/>
  <c r="M40" i="5"/>
  <c r="L40" i="5"/>
  <c r="I40" i="5"/>
  <c r="K39" i="5"/>
  <c r="J39" i="5"/>
  <c r="M39" i="5"/>
  <c r="L39" i="5"/>
  <c r="I39" i="5"/>
  <c r="K38" i="5"/>
  <c r="J38" i="5"/>
  <c r="M38" i="5"/>
  <c r="L38" i="5"/>
  <c r="I38" i="5"/>
  <c r="K37" i="5"/>
  <c r="J37" i="5"/>
  <c r="S37" i="5"/>
  <c r="M37" i="5"/>
  <c r="L37" i="5"/>
  <c r="I37" i="5"/>
  <c r="K36" i="5"/>
  <c r="J36" i="5"/>
  <c r="S36" i="5"/>
  <c r="M36" i="5"/>
  <c r="L36" i="5"/>
  <c r="I36" i="5"/>
  <c r="K35" i="5"/>
  <c r="J35" i="5"/>
  <c r="S35" i="5"/>
  <c r="M35" i="5"/>
  <c r="L35" i="5"/>
  <c r="I35" i="5"/>
  <c r="K34" i="5"/>
  <c r="J34" i="5"/>
  <c r="S34" i="5"/>
  <c r="S41" i="5" s="1"/>
  <c r="F13" i="4" s="1"/>
  <c r="M34" i="5"/>
  <c r="L34" i="5"/>
  <c r="I34" i="5"/>
  <c r="K33" i="5"/>
  <c r="J33" i="5"/>
  <c r="M33" i="5"/>
  <c r="L33" i="5"/>
  <c r="I33" i="5"/>
  <c r="K32" i="5"/>
  <c r="J32" i="5"/>
  <c r="M32" i="5"/>
  <c r="L32" i="5"/>
  <c r="I32" i="5"/>
  <c r="K31" i="5"/>
  <c r="J31" i="5"/>
  <c r="M31" i="5"/>
  <c r="L31" i="5"/>
  <c r="I31" i="5"/>
  <c r="K30" i="5"/>
  <c r="J30" i="5"/>
  <c r="P30" i="5"/>
  <c r="P41" i="5" s="1"/>
  <c r="E13" i="4" s="1"/>
  <c r="M30" i="5"/>
  <c r="L30" i="5"/>
  <c r="I30" i="5"/>
  <c r="S27" i="5"/>
  <c r="K26" i="5"/>
  <c r="J26" i="5"/>
  <c r="P26" i="5"/>
  <c r="M26" i="5"/>
  <c r="L26" i="5"/>
  <c r="I26" i="5"/>
  <c r="K25" i="5"/>
  <c r="J25" i="5"/>
  <c r="P25" i="5"/>
  <c r="M25" i="5"/>
  <c r="L25" i="5"/>
  <c r="I25" i="5"/>
  <c r="K24" i="5"/>
  <c r="J24" i="5"/>
  <c r="P24" i="5"/>
  <c r="M24" i="5"/>
  <c r="L24" i="5"/>
  <c r="I24" i="5"/>
  <c r="K23" i="5"/>
  <c r="J23" i="5"/>
  <c r="P23" i="5"/>
  <c r="M23" i="5"/>
  <c r="L23" i="5"/>
  <c r="I23" i="5"/>
  <c r="K22" i="5"/>
  <c r="J22" i="5"/>
  <c r="P22" i="5"/>
  <c r="M22" i="5"/>
  <c r="L22" i="5"/>
  <c r="I22" i="5"/>
  <c r="K21" i="5"/>
  <c r="J21" i="5"/>
  <c r="P21" i="5"/>
  <c r="M21" i="5"/>
  <c r="L21" i="5"/>
  <c r="I21" i="5"/>
  <c r="K20" i="5"/>
  <c r="J20" i="5"/>
  <c r="P20" i="5"/>
  <c r="M20" i="5"/>
  <c r="L20" i="5"/>
  <c r="I20" i="5"/>
  <c r="K19" i="5"/>
  <c r="J19" i="5"/>
  <c r="P19" i="5"/>
  <c r="M19" i="5"/>
  <c r="L19" i="5"/>
  <c r="I19" i="5"/>
  <c r="K18" i="5"/>
  <c r="J18" i="5"/>
  <c r="P18" i="5"/>
  <c r="M18" i="5"/>
  <c r="L18" i="5"/>
  <c r="I18" i="5"/>
  <c r="K17" i="5"/>
  <c r="J17" i="5"/>
  <c r="P17" i="5"/>
  <c r="M17" i="5"/>
  <c r="L17" i="5"/>
  <c r="I17" i="5"/>
  <c r="K16" i="5"/>
  <c r="I30" i="3" s="1"/>
  <c r="J30" i="3" s="1"/>
  <c r="J16" i="5"/>
  <c r="M16" i="5"/>
  <c r="L16" i="5"/>
  <c r="I16" i="5"/>
  <c r="S13" i="5"/>
  <c r="K12" i="5"/>
  <c r="J12" i="5"/>
  <c r="P12" i="5"/>
  <c r="M12" i="5"/>
  <c r="L12" i="5"/>
  <c r="I12" i="5"/>
  <c r="K11" i="5"/>
  <c r="J11" i="5"/>
  <c r="P11" i="5"/>
  <c r="M11" i="5"/>
  <c r="L11" i="5"/>
  <c r="I11" i="5"/>
  <c r="G41" i="5" l="1"/>
  <c r="G64" i="5"/>
  <c r="I64" i="5"/>
  <c r="D19" i="4" s="1"/>
  <c r="M27" i="5"/>
  <c r="C12" i="4" s="1"/>
  <c r="E7" i="1"/>
  <c r="E8" i="1" s="1"/>
  <c r="J17" i="2" s="1"/>
  <c r="J20" i="2" s="1"/>
  <c r="J20" i="3"/>
  <c r="I27" i="5"/>
  <c r="D12" i="4" s="1"/>
  <c r="P27" i="5"/>
  <c r="E12" i="4" s="1"/>
  <c r="H41" i="5"/>
  <c r="S47" i="5"/>
  <c r="F15" i="4" s="1"/>
  <c r="L45" i="5"/>
  <c r="B14" i="4" s="1"/>
  <c r="P64" i="5"/>
  <c r="E19" i="4" s="1"/>
  <c r="H64" i="5"/>
  <c r="P69" i="5"/>
  <c r="E20" i="4" s="1"/>
  <c r="K72" i="5"/>
  <c r="K7" i="1" s="1"/>
  <c r="F11" i="4"/>
  <c r="H27" i="5"/>
  <c r="I41" i="5"/>
  <c r="D13" i="4" s="1"/>
  <c r="M41" i="5"/>
  <c r="C13" i="4" s="1"/>
  <c r="I53" i="5"/>
  <c r="D18" i="4" s="1"/>
  <c r="I69" i="5"/>
  <c r="D20" i="4" s="1"/>
  <c r="G13" i="5"/>
  <c r="F12" i="4"/>
  <c r="S53" i="5"/>
  <c r="F18" i="4" s="1"/>
  <c r="G53" i="5"/>
  <c r="L13" i="5"/>
  <c r="B11" i="4" s="1"/>
  <c r="P13" i="5"/>
  <c r="E11" i="4" s="1"/>
  <c r="G27" i="5"/>
  <c r="L27" i="5"/>
  <c r="B12" i="4" s="1"/>
  <c r="H45" i="5"/>
  <c r="M45" i="5"/>
  <c r="C14" i="4" s="1"/>
  <c r="I71" i="5"/>
  <c r="D21" i="4" s="1"/>
  <c r="F17" i="3" s="1"/>
  <c r="F17" i="2" s="1"/>
  <c r="L53" i="5"/>
  <c r="B18" i="4" s="1"/>
  <c r="P53" i="5"/>
  <c r="E18" i="4" s="1"/>
  <c r="M64" i="5"/>
  <c r="C19" i="4" s="1"/>
  <c r="H69" i="5"/>
  <c r="I13" i="5"/>
  <c r="M13" i="5"/>
  <c r="H13" i="5"/>
  <c r="L41" i="5"/>
  <c r="B13" i="4" s="1"/>
  <c r="M53" i="5"/>
  <c r="L64" i="5"/>
  <c r="B19" i="4" s="1"/>
  <c r="G69" i="5"/>
  <c r="P47" i="5" l="1"/>
  <c r="E15" i="4" s="1"/>
  <c r="G71" i="5"/>
  <c r="C18" i="4"/>
  <c r="M71" i="5"/>
  <c r="C21" i="4" s="1"/>
  <c r="E17" i="3" s="1"/>
  <c r="E17" i="2" s="1"/>
  <c r="H71" i="5"/>
  <c r="C11" i="4"/>
  <c r="M47" i="5"/>
  <c r="C15" i="4" s="1"/>
  <c r="E16" i="3" s="1"/>
  <c r="E16" i="2" s="1"/>
  <c r="L47" i="5"/>
  <c r="B15" i="4" s="1"/>
  <c r="D16" i="3" s="1"/>
  <c r="D16" i="2" s="1"/>
  <c r="H47" i="5"/>
  <c r="D11" i="4"/>
  <c r="G47" i="5"/>
  <c r="I47" i="5"/>
  <c r="D15" i="4" s="1"/>
  <c r="F16" i="3" s="1"/>
  <c r="F16" i="2" s="1"/>
  <c r="F20" i="2" s="1"/>
  <c r="S71" i="5"/>
  <c r="F21" i="4" s="1"/>
  <c r="P71" i="5"/>
  <c r="E21" i="4" s="1"/>
  <c r="L71" i="5"/>
  <c r="B21" i="4" s="1"/>
  <c r="D17" i="3" s="1"/>
  <c r="D17" i="2" s="1"/>
  <c r="J24" i="3"/>
  <c r="J24" i="2" s="1"/>
  <c r="F22" i="3"/>
  <c r="F22" i="2" s="1"/>
  <c r="F20" i="3"/>
  <c r="F24" i="3" l="1"/>
  <c r="F24" i="2" s="1"/>
  <c r="F23" i="3"/>
  <c r="F23" i="2" s="1"/>
  <c r="J23" i="3"/>
  <c r="J23" i="2" s="1"/>
  <c r="J22" i="3"/>
  <c r="J22" i="2" s="1"/>
  <c r="J26" i="2" s="1"/>
  <c r="J28" i="2" s="1"/>
  <c r="I72" i="5"/>
  <c r="H72" i="5"/>
  <c r="G72" i="5"/>
  <c r="L72" i="5"/>
  <c r="B23" i="4" s="1"/>
  <c r="S72" i="5"/>
  <c r="F23" i="4" s="1"/>
  <c r="P72" i="5"/>
  <c r="E23" i="4" s="1"/>
  <c r="M72" i="5"/>
  <c r="C23" i="4" s="1"/>
  <c r="J26" i="3"/>
  <c r="D23" i="4" l="1"/>
  <c r="B7" i="1"/>
  <c r="J28" i="3"/>
  <c r="I29" i="3" s="1"/>
  <c r="J29" i="3" s="1"/>
  <c r="J31" i="3" s="1"/>
  <c r="C7" i="1"/>
  <c r="C8" i="1" s="1"/>
  <c r="B8" i="1" l="1"/>
  <c r="G7" i="1"/>
  <c r="G8" i="1" s="1"/>
  <c r="B9" i="1" l="1"/>
  <c r="B10" i="1" s="1"/>
  <c r="G10" i="1" l="1"/>
  <c r="I30" i="2"/>
  <c r="J30" i="2" s="1"/>
  <c r="I29" i="2"/>
  <c r="J29" i="2" s="1"/>
  <c r="J31" i="2" s="1"/>
  <c r="G9" i="1"/>
  <c r="G11" i="1" s="1"/>
</calcChain>
</file>

<file path=xl/sharedStrings.xml><?xml version="1.0" encoding="utf-8"?>
<sst xmlns="http://schemas.openxmlformats.org/spreadsheetml/2006/main" count="342" uniqueCount="179">
  <si>
    <t>Rekapitulácia rozpočtu</t>
  </si>
  <si>
    <t>Stavba Oprava KSB a OÚ v obci Kurimka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</si>
  <si>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</si>
  <si>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</si>
  <si>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</si>
  <si>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</si>
  <si>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</si>
  <si>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</si>
  <si>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</si>
  <si>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</si>
  <si>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</si>
  <si>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</si>
  <si>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Administrativná budova - oprava  pohľadov severný , východný</t>
  </si>
  <si>
    <t>Krycí list rozpočtu</t>
  </si>
  <si>
    <t xml:space="preserve">Miesto:  </t>
  </si>
  <si>
    <t>Objekt Administrativná budova - oprava  pohľadov severný , východný</t>
  </si>
  <si>
    <t xml:space="preserve">Ks: </t>
  </si>
  <si>
    <t xml:space="preserve">Zákazka: </t>
  </si>
  <si>
    <t xml:space="preserve">Dňa </t>
  </si>
  <si>
    <t>Odberateľ: Obec Kurimka</t>
  </si>
  <si>
    <t xml:space="preserve">IČO: </t>
  </si>
  <si>
    <t xml:space="preserve">DIČ: </t>
  </si>
  <si>
    <t>Dodávateľ: VÝBEROVÉ KONANIE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</si>
  <si>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</si>
  <si>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</si>
  <si>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</si>
  <si>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</si>
  <si>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</si>
  <si>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</si>
  <si>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</si>
  <si>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</si>
  <si>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</si>
  <si>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</si>
  <si>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</si>
  <si>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</si>
  <si>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</si>
  <si>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</si>
  <si>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</si>
  <si>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</si>
  <si>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</si>
  <si>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</si>
  <si>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</si>
  <si>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</si>
  <si>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Sťažené výrobné podmienky</t>
  </si>
  <si>
    <t>Prevádzkové vplyvy</t>
  </si>
  <si>
    <t>0% z [H+P+M]</t>
  </si>
  <si>
    <t>0%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</si>
  <si>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</si>
  <si>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</si>
  <si>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</si>
  <si>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</si>
  <si>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</si>
  <si>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</si>
  <si>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</si>
  <si>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</si>
  <si>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</si>
  <si>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</si>
  <si>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</si>
  <si>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</si>
  <si>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</si>
  <si>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</si>
  <si>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</si>
  <si>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ZVISLÉ KONŠTRUKCIE</t>
  </si>
  <si>
    <t>POVRCHOVÉ ÚPRAVY</t>
  </si>
  <si>
    <t>OSTATNÉ PRÁCE</t>
  </si>
  <si>
    <t>PRESUNY HMÔT</t>
  </si>
  <si>
    <t>Práce PSV</t>
  </si>
  <si>
    <t>KONŠTRUKCIE KLAMPIARSKE</t>
  </si>
  <si>
    <t>KONŠTRUKCIE STOLÁRSKE</t>
  </si>
  <si>
    <t>MAĽBY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</si>
  <si>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</si>
  <si>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</si>
  <si>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</si>
  <si>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</si>
  <si>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</si>
  <si>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</si>
  <si>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</si>
  <si>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</si>
  <si>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</t>
  </si>
  <si>
    <t>Suť</t>
  </si>
  <si>
    <t xml:space="preserve"> 11/A 1</t>
  </si>
  <si>
    <t xml:space="preserve"> 311273544</t>
  </si>
  <si>
    <t>Ytong Murivo nosné z tvárnic P4-500 PD, 375 × 249 × 499 mm na cementovú a tenkovrstvú lepiacu maltu</t>
  </si>
  <si>
    <t>m3</t>
  </si>
  <si>
    <t xml:space="preserve"> 317165273</t>
  </si>
  <si>
    <t>Ytong Nosný preklad 375 × 249 × 2 000 mm</t>
  </si>
  <si>
    <t>kus</t>
  </si>
  <si>
    <t xml:space="preserve"> 612465145</t>
  </si>
  <si>
    <t>Vnútorná lišta so sieťkou</t>
  </si>
  <si>
    <t>m</t>
  </si>
  <si>
    <t xml:space="preserve"> 622421131</t>
  </si>
  <si>
    <t>Vonkajšia omietka stien vápenná alebo vápennocementová hladká v stupni zložitosti I až II-výspravky</t>
  </si>
  <si>
    <t>m2</t>
  </si>
  <si>
    <t xml:space="preserve"> 622464232</t>
  </si>
  <si>
    <t>Vonkajšia omietka stien BAUMIT tenkovrstvová silikónová základ a škrabaná 2 mm</t>
  </si>
  <si>
    <t xml:space="preserve"> 622465111</t>
  </si>
  <si>
    <t>Vonkajšia omietka stien zo zmesi Terranova, Terra-Marmolit mramorové zrná,jemnozrnná</t>
  </si>
  <si>
    <t xml:space="preserve"> 622467491</t>
  </si>
  <si>
    <t>Vonkajšia penetrácia stien CEMIX, akrylátová a silikónová ASN biela pod omietky ušlachtilé, pastovité, akrylátové a silikónové fasádne a fasádne farby</t>
  </si>
  <si>
    <t xml:space="preserve"> 622481119</t>
  </si>
  <si>
    <t>Potiahnutie vonkajších stien, sklotextílnou mriežkou</t>
  </si>
  <si>
    <t xml:space="preserve"> 62525017110</t>
  </si>
  <si>
    <t>Systém zateplenia vonkajšej konštrukcie extrudovaným polystyrénom XPS STYRODUR 2800 C hrúbky 20 mm lepením bez povrchovej úpravy</t>
  </si>
  <si>
    <t>M2</t>
  </si>
  <si>
    <t xml:space="preserve"> 625991041</t>
  </si>
  <si>
    <t>Baumit Zatepľovací systém, izolačná doska z polystyrénu, bez povrchovej úpravy, hrúbka izolantu 30 mm</t>
  </si>
  <si>
    <t xml:space="preserve"> 625991051</t>
  </si>
  <si>
    <t>Baumit Zatepľovací systém, izolačná doska z polystyrénu, bez povrchovej úpravy, hrúbka izolantu 50 mm-pohľad severný</t>
  </si>
  <si>
    <t xml:space="preserve"> 625999-PO2</t>
  </si>
  <si>
    <t>Tmelenie PUR tmelom pod oplechovania parapetov</t>
  </si>
  <si>
    <t>M</t>
  </si>
  <si>
    <t xml:space="preserve"> 14/C 1</t>
  </si>
  <si>
    <t xml:space="preserve"> 612425931</t>
  </si>
  <si>
    <t>Omietka vápenná vnútorného ostenia okenného alebo dverného štuková</t>
  </si>
  <si>
    <t xml:space="preserve">  3/A 1</t>
  </si>
  <si>
    <t xml:space="preserve"> 941942001</t>
  </si>
  <si>
    <t>Montáž lešenia rámového systémového (napr. typ Layher, Sprint) s podlahami šírky do 0,75 m a výšky do 10 m</t>
  </si>
  <si>
    <t xml:space="preserve">  3/B 1</t>
  </si>
  <si>
    <t xml:space="preserve"> 941942801</t>
  </si>
  <si>
    <t>Demontáž lešenia rámového systémového (napr. typ Layher, Sprint) s podlahami, šírky do 0,75 m a výšky do 10m</t>
  </si>
  <si>
    <t xml:space="preserve"> 13/B 1</t>
  </si>
  <si>
    <t xml:space="preserve"> 968061112</t>
  </si>
  <si>
    <t>Vyvesenie alebo zavesenie dreveného okenného krídla do 1, 5 m2</t>
  </si>
  <si>
    <t xml:space="preserve"> 968061113</t>
  </si>
  <si>
    <t>Vyvesenie alebo zavesenie dreveného okenného krídla nad 1, 5 m2</t>
  </si>
  <si>
    <t xml:space="preserve"> 968062355</t>
  </si>
  <si>
    <t>Vybúranie drevených rámov okien dvojitých alebo zdvojených, plochy do 2 m2,  -0,06300t</t>
  </si>
  <si>
    <t xml:space="preserve"> 968062356</t>
  </si>
  <si>
    <t>Vybúranie drevených rámov okien dvojitých alebo zdvojených, plochy do 4 m2,  -0,05400t</t>
  </si>
  <si>
    <t xml:space="preserve"> 968062455</t>
  </si>
  <si>
    <t>Vybúranie drevených dverových zárubní,  -0,08200t</t>
  </si>
  <si>
    <t xml:space="preserve"> 971033651</t>
  </si>
  <si>
    <t>Vybúranie otvorov v murive tehl. plochy do 4 m2 hr.do 600 mm,  -1,87500t</t>
  </si>
  <si>
    <t xml:space="preserve"> 979081111</t>
  </si>
  <si>
    <t>Odvoz sutiny a vybúraných hmôt na skládku do 1 km</t>
  </si>
  <si>
    <t>t</t>
  </si>
  <si>
    <t xml:space="preserve"> 979082111</t>
  </si>
  <si>
    <t>Vnútrostavenisková doprava sutiny a vybúraných hmôt do 10 m</t>
  </si>
  <si>
    <t xml:space="preserve"> 979131409</t>
  </si>
  <si>
    <t>Poplatok za ulož. a znešk.staveb. sute na vymedzených skládkach "O"-ostatný odpad</t>
  </si>
  <si>
    <t xml:space="preserve"> 998011002</t>
  </si>
  <si>
    <t>Presun hmôt pre budovy JKSO 801, 803,812,zvislá konštr.z tehál,tvárnic,z kovu výšky do 12 m</t>
  </si>
  <si>
    <t>764/A 6</t>
  </si>
  <si>
    <t xml:space="preserve"> 764711191</t>
  </si>
  <si>
    <t>Montáž oplechovania parapetu rš. do 250 mm</t>
  </si>
  <si>
    <t>764/B 1</t>
  </si>
  <si>
    <t xml:space="preserve"> 764410850</t>
  </si>
  <si>
    <t>Demontáž oplechovania parapetov rš od 100 do 330 mm,  -0,00135t</t>
  </si>
  <si>
    <t>766/A 1</t>
  </si>
  <si>
    <t xml:space="preserve"> 766621181</t>
  </si>
  <si>
    <t>Montáž plastového okna so zasklením</t>
  </si>
  <si>
    <t xml:space="preserve"> 766641461</t>
  </si>
  <si>
    <t>Montáž plastových vchodových dverí so zasklením za 1 m obvodu</t>
  </si>
  <si>
    <t xml:space="preserve"> 998766202</t>
  </si>
  <si>
    <t>Presun hmot pre konštrukcie stolárske v objektoch výšky nad 6 do 12 m</t>
  </si>
  <si>
    <t xml:space="preserve"> %</t>
  </si>
  <si>
    <t>S/S90</t>
  </si>
  <si>
    <t xml:space="preserve"> 6114114000</t>
  </si>
  <si>
    <t>Plastové okno jednokrídlové otváravo-sklopné výšky/šírky 1200/1500 mm</t>
  </si>
  <si>
    <t xml:space="preserve"> 6114127713</t>
  </si>
  <si>
    <t>Plastové okno jednodielne s dolným svetlíkom 1500/2000 mm + dodávka parapetov</t>
  </si>
  <si>
    <t xml:space="preserve"> 6114127716</t>
  </si>
  <si>
    <t>Vchodové dvere plastové zásklenné farby bielej roz.1500x2000 mm</t>
  </si>
  <si>
    <t xml:space="preserve"> 6114127717</t>
  </si>
  <si>
    <t>Plastové okna jednodielné otváravo sklopné roz.  850 x 1460 mm + dodávka parapetov</t>
  </si>
  <si>
    <t xml:space="preserve"> 6114127718</t>
  </si>
  <si>
    <t>Vchodové dvere plastové zásklenné farby bielej roz.1450x2000 mm</t>
  </si>
  <si>
    <t>784/A 1</t>
  </si>
  <si>
    <t xml:space="preserve"> 784410151</t>
  </si>
  <si>
    <t>Penetrovanie jednonásobné jemnozrnného podkladu do 3,8 m</t>
  </si>
  <si>
    <t xml:space="preserve"> 784452371</t>
  </si>
  <si>
    <t>Maľby z maliarskych zmesí tekutých Primalex, jednofarebné dvojnásobné v miestn. výšky do 3,80 m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</si>
  <si>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</si>
  <si>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</si>
  <si>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</si>
  <si>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</si>
  <si>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</si>
  <si>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 xml:space="preserve">Spracoval: </t>
  </si>
  <si>
    <t xml:space="preserve">Dátum: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</si>
</sst>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 ###\ ##0.00"/>
    <numFmt numFmtId="165" formatCode="###\ ###\ ##0.0000"/>
    <numFmt numFmtId="166" formatCode="###\ ###\ 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3"/>
  <sheetViews>
    <sheetView workbookViewId="0"/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70" t="s">
        <v>12</v>
      </c>
      <c r="B7" s="77">
        <f>'SO 4098'!I72-Rekapitulácia!D7</f>
        <v>0</v>
      </c>
      <c r="C7" s="77">
        <f>'Kryci_list 4098'!J26</f>
        <v>0</v>
      </c>
      <c r="D7" s="77">
        <v>0</v>
      </c>
      <c r="E7" s="77">
        <f>'Kryci_list 4098'!J17</f>
        <v>0</v>
      </c>
      <c r="F7" s="77">
        <v>0</v>
      </c>
      <c r="G7" s="77">
        <f>B7+C7+D7+E7+F7</f>
        <v>0</v>
      </c>
      <c r="K7">
        <f>'SO 4098'!K72</f>
        <v>0</v>
      </c>
      <c r="Q7">
        <v>30.126000000000001</v>
      </c>
    </row>
    <row r="8" spans="1:26" x14ac:dyDescent="0.25">
      <c r="A8" s="183" t="s">
        <v>172</v>
      </c>
      <c r="B8" s="184">
        <f>SUM(B7:B7)</f>
        <v>0</v>
      </c>
      <c r="C8" s="184">
        <f>SUM(C7:C7)</f>
        <v>0</v>
      </c>
      <c r="D8" s="184">
        <f>SUM(D7:D7)</f>
        <v>0</v>
      </c>
      <c r="E8" s="184">
        <f>SUM(E7:E7)</f>
        <v>0</v>
      </c>
      <c r="F8" s="184">
        <f>SUM(F7:F7)</f>
        <v>0</v>
      </c>
      <c r="G8" s="184">
        <f>SUM(G7:G7)-SUM(Z7:Z7)</f>
        <v>0</v>
      </c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</row>
    <row r="9" spans="1:26" x14ac:dyDescent="0.25">
      <c r="A9" s="181" t="s">
        <v>173</v>
      </c>
      <c r="B9" s="182">
        <f>G8-SUM(Rekapitulácia!K7:'Rekapitulácia'!K7)*1</f>
        <v>0</v>
      </c>
      <c r="C9" s="182"/>
      <c r="D9" s="182"/>
      <c r="E9" s="182"/>
      <c r="F9" s="182"/>
      <c r="G9" s="182">
        <f>ROUND(((ROUND(B9,2)*20)/100),2)*1</f>
        <v>0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 x14ac:dyDescent="0.25">
      <c r="A10" s="5" t="s">
        <v>174</v>
      </c>
      <c r="B10" s="179">
        <f>(G8-B9)</f>
        <v>0</v>
      </c>
      <c r="C10" s="179"/>
      <c r="D10" s="179"/>
      <c r="E10" s="179"/>
      <c r="F10" s="179"/>
      <c r="G10" s="179">
        <f>ROUND(((ROUND(B10,2)*0)/100),2)</f>
        <v>0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5" t="s">
        <v>175</v>
      </c>
      <c r="B11" s="179"/>
      <c r="C11" s="179"/>
      <c r="D11" s="179"/>
      <c r="E11" s="179"/>
      <c r="F11" s="179"/>
      <c r="G11" s="179">
        <f>SUM(G8:G10)</f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0"/>
      <c r="B12" s="180"/>
      <c r="C12" s="180"/>
      <c r="D12" s="180"/>
      <c r="E12" s="180"/>
      <c r="F12" s="180"/>
      <c r="G12" s="180"/>
    </row>
    <row r="13" spans="1:26" x14ac:dyDescent="0.25">
      <c r="A13" s="10"/>
      <c r="B13" s="180"/>
      <c r="C13" s="180"/>
      <c r="D13" s="180"/>
      <c r="E13" s="180"/>
      <c r="F13" s="180"/>
      <c r="G13" s="180"/>
    </row>
    <row r="14" spans="1:26" x14ac:dyDescent="0.25">
      <c r="A14" s="10"/>
      <c r="B14" s="180"/>
      <c r="C14" s="180"/>
      <c r="D14" s="180"/>
      <c r="E14" s="180"/>
      <c r="F14" s="180"/>
      <c r="G14" s="180"/>
    </row>
    <row r="15" spans="1:26" x14ac:dyDescent="0.25">
      <c r="A15" s="10"/>
      <c r="B15" s="180"/>
      <c r="C15" s="180"/>
      <c r="D15" s="180"/>
      <c r="E15" s="180"/>
      <c r="F15" s="180"/>
      <c r="G15" s="180"/>
    </row>
    <row r="16" spans="1:26" x14ac:dyDescent="0.25">
      <c r="A16" s="10"/>
      <c r="B16" s="180"/>
      <c r="C16" s="180"/>
      <c r="D16" s="180"/>
      <c r="E16" s="180"/>
      <c r="F16" s="180"/>
      <c r="G16" s="180"/>
    </row>
    <row r="17" spans="1:7" x14ac:dyDescent="0.25">
      <c r="A17" s="10"/>
      <c r="B17" s="180"/>
      <c r="C17" s="180"/>
      <c r="D17" s="180"/>
      <c r="E17" s="180"/>
      <c r="F17" s="180"/>
      <c r="G17" s="180"/>
    </row>
    <row r="18" spans="1:7" x14ac:dyDescent="0.25">
      <c r="A18" s="10"/>
      <c r="B18" s="180"/>
      <c r="C18" s="180"/>
      <c r="D18" s="180"/>
      <c r="E18" s="180"/>
      <c r="F18" s="180"/>
      <c r="G18" s="180"/>
    </row>
    <row r="19" spans="1:7" x14ac:dyDescent="0.25">
      <c r="A19" s="10"/>
      <c r="B19" s="180"/>
      <c r="C19" s="180"/>
      <c r="D19" s="180"/>
      <c r="E19" s="180"/>
      <c r="F19" s="180"/>
      <c r="G19" s="180"/>
    </row>
    <row r="20" spans="1:7" x14ac:dyDescent="0.25">
      <c r="A20" s="10"/>
      <c r="B20" s="180"/>
      <c r="C20" s="180"/>
      <c r="D20" s="180"/>
      <c r="E20" s="180"/>
      <c r="F20" s="180"/>
      <c r="G20" s="180"/>
    </row>
    <row r="21" spans="1:7" x14ac:dyDescent="0.25">
      <c r="A21" s="10"/>
      <c r="B21" s="180"/>
      <c r="C21" s="180"/>
      <c r="D21" s="180"/>
      <c r="E21" s="180"/>
      <c r="F21" s="180"/>
      <c r="G21" s="180"/>
    </row>
    <row r="22" spans="1:7" x14ac:dyDescent="0.25">
      <c r="A22" s="10"/>
      <c r="B22" s="180"/>
      <c r="C22" s="180"/>
      <c r="D22" s="180"/>
      <c r="E22" s="180"/>
      <c r="F22" s="180"/>
      <c r="G22" s="180"/>
    </row>
    <row r="23" spans="1:7" x14ac:dyDescent="0.25">
      <c r="A23" s="10"/>
      <c r="B23" s="180"/>
      <c r="C23" s="180"/>
      <c r="D23" s="180"/>
      <c r="E23" s="180"/>
      <c r="F23" s="180"/>
      <c r="G23" s="180"/>
    </row>
    <row r="24" spans="1:7" x14ac:dyDescent="0.25">
      <c r="A24" s="10"/>
      <c r="B24" s="180"/>
      <c r="C24" s="180"/>
      <c r="D24" s="180"/>
      <c r="E24" s="180"/>
      <c r="F24" s="180"/>
      <c r="G24" s="180"/>
    </row>
    <row r="25" spans="1:7" x14ac:dyDescent="0.25">
      <c r="A25" s="10"/>
      <c r="B25" s="180"/>
      <c r="C25" s="180"/>
      <c r="D25" s="180"/>
      <c r="E25" s="180"/>
      <c r="F25" s="180"/>
      <c r="G25" s="180"/>
    </row>
    <row r="26" spans="1:7" x14ac:dyDescent="0.25">
      <c r="A26" s="10"/>
      <c r="B26" s="180"/>
      <c r="C26" s="180"/>
      <c r="D26" s="180"/>
      <c r="E26" s="180"/>
      <c r="F26" s="180"/>
      <c r="G26" s="180"/>
    </row>
    <row r="27" spans="1:7" x14ac:dyDescent="0.25">
      <c r="A27" s="10"/>
      <c r="B27" s="180"/>
      <c r="C27" s="180"/>
      <c r="D27" s="180"/>
      <c r="E27" s="180"/>
      <c r="F27" s="180"/>
      <c r="G27" s="180"/>
    </row>
    <row r="28" spans="1:7" x14ac:dyDescent="0.25">
      <c r="A28" s="10"/>
      <c r="B28" s="180"/>
      <c r="C28" s="180"/>
      <c r="D28" s="180"/>
      <c r="E28" s="180"/>
      <c r="F28" s="180"/>
      <c r="G28" s="180"/>
    </row>
    <row r="29" spans="1:7" x14ac:dyDescent="0.25">
      <c r="A29" s="10"/>
      <c r="B29" s="180"/>
      <c r="C29" s="180"/>
      <c r="D29" s="180"/>
      <c r="E29" s="180"/>
      <c r="F29" s="180"/>
      <c r="G29" s="180"/>
    </row>
    <row r="30" spans="1:7" x14ac:dyDescent="0.25">
      <c r="A30" s="10"/>
      <c r="B30" s="180"/>
      <c r="C30" s="180"/>
      <c r="D30" s="180"/>
      <c r="E30" s="180"/>
      <c r="F30" s="180"/>
      <c r="G30" s="180"/>
    </row>
    <row r="31" spans="1:7" x14ac:dyDescent="0.25">
      <c r="A31" s="10"/>
      <c r="B31" s="180"/>
      <c r="C31" s="180"/>
      <c r="D31" s="180"/>
      <c r="E31" s="180"/>
      <c r="F31" s="180"/>
      <c r="G31" s="180"/>
    </row>
    <row r="32" spans="1:7" x14ac:dyDescent="0.25">
      <c r="A32" s="10"/>
      <c r="B32" s="180"/>
      <c r="C32" s="180"/>
      <c r="D32" s="180"/>
      <c r="E32" s="180"/>
      <c r="F32" s="180"/>
      <c r="G32" s="180"/>
    </row>
    <row r="33" spans="1:7" x14ac:dyDescent="0.25">
      <c r="A33" s="10"/>
      <c r="B33" s="180"/>
      <c r="C33" s="180"/>
      <c r="D33" s="180"/>
      <c r="E33" s="180"/>
      <c r="F33" s="180"/>
      <c r="G33" s="180"/>
    </row>
    <row r="34" spans="1:7" x14ac:dyDescent="0.25">
      <c r="A34" s="1"/>
      <c r="B34" s="149"/>
      <c r="C34" s="149"/>
      <c r="D34" s="149"/>
      <c r="E34" s="149"/>
      <c r="F34" s="149"/>
      <c r="G34" s="149"/>
    </row>
    <row r="35" spans="1:7" x14ac:dyDescent="0.25">
      <c r="A35" s="1"/>
      <c r="B35" s="149"/>
      <c r="C35" s="149"/>
      <c r="D35" s="149"/>
      <c r="E35" s="149"/>
      <c r="F35" s="149"/>
      <c r="G35" s="149"/>
    </row>
    <row r="36" spans="1:7" x14ac:dyDescent="0.25">
      <c r="A36" s="1"/>
      <c r="B36" s="149"/>
      <c r="C36" s="149"/>
      <c r="D36" s="149"/>
      <c r="E36" s="149"/>
      <c r="F36" s="149"/>
      <c r="G36" s="149"/>
    </row>
    <row r="37" spans="1:7" x14ac:dyDescent="0.25">
      <c r="A37" s="1"/>
      <c r="B37" s="149"/>
      <c r="C37" s="149"/>
      <c r="D37" s="149"/>
      <c r="E37" s="149"/>
      <c r="F37" s="149"/>
      <c r="G37" s="149"/>
    </row>
    <row r="38" spans="1:7" x14ac:dyDescent="0.25">
      <c r="A38" s="1"/>
      <c r="B38" s="149"/>
      <c r="C38" s="149"/>
      <c r="D38" s="149"/>
      <c r="E38" s="149"/>
      <c r="F38" s="149"/>
      <c r="G38" s="149"/>
    </row>
    <row r="39" spans="1:7" x14ac:dyDescent="0.25">
      <c r="A39" s="1"/>
      <c r="B39" s="149"/>
      <c r="C39" s="149"/>
      <c r="D39" s="149"/>
      <c r="E39" s="149"/>
      <c r="F39" s="149"/>
      <c r="G39" s="149"/>
    </row>
    <row r="40" spans="1:7" x14ac:dyDescent="0.25">
      <c r="A40" s="1"/>
      <c r="B40" s="149"/>
      <c r="C40" s="149"/>
      <c r="D40" s="149"/>
      <c r="E40" s="149"/>
      <c r="F40" s="149"/>
      <c r="G40" s="149"/>
    </row>
    <row r="41" spans="1:7" x14ac:dyDescent="0.25">
      <c r="A41" s="1"/>
      <c r="B41" s="149"/>
      <c r="C41" s="149"/>
      <c r="D41" s="149"/>
      <c r="E41" s="149"/>
      <c r="F41" s="149"/>
      <c r="G41" s="149"/>
    </row>
    <row r="42" spans="1:7" x14ac:dyDescent="0.25">
      <c r="A42" s="1"/>
      <c r="B42" s="149"/>
      <c r="C42" s="149"/>
      <c r="D42" s="149"/>
      <c r="E42" s="149"/>
      <c r="F42" s="149"/>
      <c r="G42" s="149"/>
    </row>
    <row r="43" spans="1:7" x14ac:dyDescent="0.25">
      <c r="A43" s="1"/>
      <c r="B43" s="149"/>
      <c r="C43" s="149"/>
      <c r="D43" s="149"/>
      <c r="E43" s="149"/>
      <c r="F43" s="149"/>
      <c r="G43" s="149"/>
    </row>
    <row r="44" spans="1:7" x14ac:dyDescent="0.25">
      <c r="A44" s="1"/>
      <c r="B44" s="149"/>
      <c r="C44" s="149"/>
      <c r="D44" s="149"/>
      <c r="E44" s="149"/>
      <c r="F44" s="149"/>
      <c r="G44" s="149"/>
    </row>
    <row r="45" spans="1:7" x14ac:dyDescent="0.25">
      <c r="A45" s="1"/>
      <c r="B45" s="149"/>
      <c r="C45" s="149"/>
      <c r="D45" s="149"/>
      <c r="E45" s="149"/>
      <c r="F45" s="149"/>
      <c r="G45" s="149"/>
    </row>
    <row r="46" spans="1:7" x14ac:dyDescent="0.25">
      <c r="A46" s="1"/>
      <c r="B46" s="149"/>
      <c r="C46" s="149"/>
      <c r="D46" s="149"/>
      <c r="E46" s="149"/>
      <c r="F46" s="149"/>
      <c r="G46" s="149"/>
    </row>
    <row r="47" spans="1:7" x14ac:dyDescent="0.25">
      <c r="A47" s="1"/>
      <c r="B47" s="149"/>
      <c r="C47" s="149"/>
      <c r="D47" s="149"/>
      <c r="E47" s="149"/>
      <c r="F47" s="149"/>
      <c r="G47" s="149"/>
    </row>
    <row r="48" spans="1:7" x14ac:dyDescent="0.25">
      <c r="A48" s="1"/>
      <c r="B48" s="149"/>
      <c r="C48" s="149"/>
      <c r="D48" s="149"/>
      <c r="E48" s="149"/>
      <c r="F48" s="149"/>
      <c r="G48" s="149"/>
    </row>
    <row r="49" spans="1:7" x14ac:dyDescent="0.25">
      <c r="A49" s="1"/>
      <c r="B49" s="149"/>
      <c r="C49" s="149"/>
      <c r="D49" s="149"/>
      <c r="E49" s="149"/>
      <c r="F49" s="149"/>
      <c r="G49" s="149"/>
    </row>
    <row r="50" spans="1:7" x14ac:dyDescent="0.25">
      <c r="A50" s="1"/>
      <c r="B50" s="149"/>
      <c r="C50" s="149"/>
      <c r="D50" s="149"/>
      <c r="E50" s="149"/>
      <c r="F50" s="149"/>
      <c r="G50" s="149"/>
    </row>
    <row r="51" spans="1:7" x14ac:dyDescent="0.25">
      <c r="B51" s="178"/>
      <c r="C51" s="178"/>
      <c r="D51" s="178"/>
      <c r="E51" s="178"/>
      <c r="F51" s="178"/>
      <c r="G51" s="178"/>
    </row>
    <row r="52" spans="1:7" x14ac:dyDescent="0.25">
      <c r="B52" s="178"/>
      <c r="C52" s="178"/>
      <c r="D52" s="178"/>
      <c r="E52" s="178"/>
      <c r="F52" s="178"/>
      <c r="G52" s="178"/>
    </row>
    <row r="53" spans="1:7" x14ac:dyDescent="0.25">
      <c r="B53" s="178"/>
      <c r="C53" s="178"/>
      <c r="D53" s="178"/>
      <c r="E53" s="178"/>
      <c r="F53" s="178"/>
      <c r="G53" s="178"/>
    </row>
    <row r="54" spans="1:7" x14ac:dyDescent="0.25">
      <c r="B54" s="178"/>
      <c r="C54" s="178"/>
      <c r="D54" s="178"/>
      <c r="E54" s="178"/>
      <c r="F54" s="178"/>
      <c r="G54" s="178"/>
    </row>
    <row r="55" spans="1:7" x14ac:dyDescent="0.25">
      <c r="B55" s="178"/>
      <c r="C55" s="178"/>
      <c r="D55" s="178"/>
      <c r="E55" s="178"/>
      <c r="F55" s="178"/>
      <c r="G55" s="178"/>
    </row>
    <row r="56" spans="1:7" x14ac:dyDescent="0.25">
      <c r="B56" s="178"/>
      <c r="C56" s="178"/>
      <c r="D56" s="178"/>
      <c r="E56" s="178"/>
      <c r="F56" s="178"/>
      <c r="G56" s="178"/>
    </row>
    <row r="57" spans="1:7" x14ac:dyDescent="0.25">
      <c r="B57" s="178"/>
      <c r="C57" s="178"/>
      <c r="D57" s="178"/>
      <c r="E57" s="178"/>
      <c r="F57" s="178"/>
      <c r="G57" s="178"/>
    </row>
    <row r="58" spans="1:7" x14ac:dyDescent="0.25">
      <c r="B58" s="178"/>
      <c r="C58" s="178"/>
      <c r="D58" s="178"/>
      <c r="E58" s="178"/>
      <c r="F58" s="178"/>
      <c r="G58" s="178"/>
    </row>
    <row r="59" spans="1:7" x14ac:dyDescent="0.25">
      <c r="B59" s="178"/>
      <c r="C59" s="178"/>
      <c r="D59" s="178"/>
      <c r="E59" s="178"/>
      <c r="F59" s="178"/>
      <c r="G59" s="178"/>
    </row>
    <row r="60" spans="1:7" x14ac:dyDescent="0.25">
      <c r="B60" s="178"/>
      <c r="C60" s="178"/>
      <c r="D60" s="178"/>
      <c r="E60" s="178"/>
      <c r="F60" s="178"/>
      <c r="G60" s="178"/>
    </row>
    <row r="61" spans="1:7" x14ac:dyDescent="0.25">
      <c r="B61" s="178"/>
      <c r="C61" s="178"/>
      <c r="D61" s="178"/>
      <c r="E61" s="178"/>
      <c r="F61" s="178"/>
      <c r="G61" s="178"/>
    </row>
    <row r="62" spans="1:7" x14ac:dyDescent="0.25">
      <c r="B62" s="178"/>
      <c r="C62" s="178"/>
      <c r="D62" s="178"/>
      <c r="E62" s="178"/>
      <c r="F62" s="178"/>
      <c r="G62" s="178"/>
    </row>
    <row r="63" spans="1:7" x14ac:dyDescent="0.25">
      <c r="B63" s="178"/>
      <c r="C63" s="178"/>
      <c r="D63" s="178"/>
      <c r="E63" s="178"/>
      <c r="F63" s="178"/>
      <c r="G63" s="178"/>
    </row>
    <row r="64" spans="1:7" x14ac:dyDescent="0.25">
      <c r="B64" s="178"/>
      <c r="C64" s="178"/>
      <c r="D64" s="178"/>
      <c r="E64" s="178"/>
      <c r="F64" s="178"/>
      <c r="G64" s="178"/>
    </row>
    <row r="65" spans="2:7" x14ac:dyDescent="0.25">
      <c r="B65" s="178"/>
      <c r="C65" s="178"/>
      <c r="D65" s="178"/>
      <c r="E65" s="178"/>
      <c r="F65" s="178"/>
      <c r="G65" s="178"/>
    </row>
    <row r="66" spans="2:7" x14ac:dyDescent="0.25">
      <c r="B66" s="178"/>
      <c r="C66" s="178"/>
      <c r="D66" s="178"/>
      <c r="E66" s="178"/>
      <c r="F66" s="178"/>
      <c r="G66" s="178"/>
    </row>
    <row r="67" spans="2:7" x14ac:dyDescent="0.25">
      <c r="B67" s="178"/>
      <c r="C67" s="178"/>
      <c r="D67" s="178"/>
      <c r="E67" s="178"/>
      <c r="F67" s="178"/>
      <c r="G67" s="178"/>
    </row>
    <row r="68" spans="2:7" x14ac:dyDescent="0.25">
      <c r="B68" s="178"/>
      <c r="C68" s="178"/>
      <c r="D68" s="178"/>
      <c r="E68" s="178"/>
      <c r="F68" s="178"/>
      <c r="G68" s="178"/>
    </row>
    <row r="69" spans="2:7" x14ac:dyDescent="0.25">
      <c r="B69" s="178"/>
      <c r="C69" s="178"/>
      <c r="D69" s="178"/>
      <c r="E69" s="178"/>
      <c r="F69" s="178"/>
      <c r="G69" s="178"/>
    </row>
    <row r="70" spans="2:7" x14ac:dyDescent="0.25">
      <c r="B70" s="178"/>
      <c r="C70" s="178"/>
      <c r="D70" s="178"/>
      <c r="E70" s="178"/>
      <c r="F70" s="178"/>
      <c r="G70" s="178"/>
    </row>
    <row r="71" spans="2:7" x14ac:dyDescent="0.25">
      <c r="B71" s="178"/>
      <c r="C71" s="178"/>
      <c r="D71" s="178"/>
      <c r="E71" s="178"/>
      <c r="F71" s="178"/>
      <c r="G71" s="178"/>
    </row>
    <row r="72" spans="2:7" x14ac:dyDescent="0.25">
      <c r="B72" s="178"/>
      <c r="C72" s="178"/>
      <c r="D72" s="178"/>
      <c r="E72" s="178"/>
      <c r="F72" s="178"/>
      <c r="G72" s="178"/>
    </row>
    <row r="73" spans="2:7" x14ac:dyDescent="0.25">
      <c r="B73" s="178"/>
      <c r="C73" s="178"/>
      <c r="D73" s="178"/>
      <c r="E73" s="178"/>
      <c r="F73" s="178"/>
      <c r="G73" s="178"/>
    </row>
    <row r="74" spans="2:7" x14ac:dyDescent="0.25">
      <c r="B74" s="178"/>
      <c r="C74" s="178"/>
      <c r="D74" s="178"/>
      <c r="E74" s="178"/>
      <c r="F74" s="178"/>
      <c r="G74" s="178"/>
    </row>
    <row r="75" spans="2:7" x14ac:dyDescent="0.25">
      <c r="B75" s="178"/>
      <c r="C75" s="178"/>
      <c r="D75" s="178"/>
      <c r="E75" s="178"/>
      <c r="F75" s="178"/>
      <c r="G75" s="178"/>
    </row>
    <row r="76" spans="2:7" x14ac:dyDescent="0.25">
      <c r="B76" s="178"/>
      <c r="C76" s="178"/>
      <c r="D76" s="178"/>
      <c r="E76" s="178"/>
      <c r="F76" s="178"/>
      <c r="G76" s="178"/>
    </row>
    <row r="77" spans="2:7" x14ac:dyDescent="0.25">
      <c r="B77" s="178"/>
      <c r="C77" s="178"/>
      <c r="D77" s="178"/>
      <c r="E77" s="178"/>
      <c r="F77" s="178"/>
      <c r="G77" s="178"/>
    </row>
    <row r="78" spans="2:7" x14ac:dyDescent="0.25">
      <c r="B78" s="178"/>
      <c r="C78" s="178"/>
      <c r="D78" s="178"/>
      <c r="E78" s="178"/>
      <c r="F78" s="178"/>
      <c r="G78" s="178"/>
    </row>
    <row r="79" spans="2:7" x14ac:dyDescent="0.25">
      <c r="B79" s="178"/>
      <c r="C79" s="178"/>
      <c r="D79" s="178"/>
      <c r="E79" s="178"/>
      <c r="F79" s="178"/>
      <c r="G79" s="178"/>
    </row>
    <row r="80" spans="2:7" x14ac:dyDescent="0.25">
      <c r="B80" s="178"/>
      <c r="C80" s="178"/>
      <c r="D80" s="178"/>
      <c r="E80" s="178"/>
      <c r="F80" s="178"/>
      <c r="G80" s="178"/>
    </row>
    <row r="81" spans="2:7" x14ac:dyDescent="0.25">
      <c r="B81" s="178"/>
      <c r="C81" s="178"/>
      <c r="D81" s="178"/>
      <c r="E81" s="178"/>
      <c r="F81" s="178"/>
      <c r="G81" s="178"/>
    </row>
    <row r="82" spans="2:7" x14ac:dyDescent="0.25">
      <c r="B82" s="178"/>
      <c r="C82" s="178"/>
      <c r="D82" s="178"/>
      <c r="E82" s="178"/>
      <c r="F82" s="178"/>
      <c r="G82" s="178"/>
    </row>
    <row r="83" spans="2:7" x14ac:dyDescent="0.25">
      <c r="B83" s="178"/>
      <c r="C83" s="178"/>
      <c r="D83" s="178"/>
      <c r="E83" s="178"/>
      <c r="F83" s="178"/>
      <c r="G83" s="178"/>
    </row>
    <row r="84" spans="2:7" x14ac:dyDescent="0.25">
      <c r="B84" s="178"/>
      <c r="C84" s="178"/>
      <c r="D84" s="178"/>
      <c r="E84" s="178"/>
      <c r="F84" s="178"/>
      <c r="G84" s="178"/>
    </row>
    <row r="85" spans="2:7" x14ac:dyDescent="0.25">
      <c r="B85" s="178"/>
      <c r="C85" s="178"/>
      <c r="D85" s="178"/>
      <c r="E85" s="178"/>
      <c r="F85" s="178"/>
      <c r="G85" s="178"/>
    </row>
    <row r="86" spans="2:7" x14ac:dyDescent="0.25">
      <c r="B86" s="178"/>
      <c r="C86" s="178"/>
      <c r="D86" s="178"/>
      <c r="E86" s="178"/>
      <c r="F86" s="178"/>
      <c r="G86" s="178"/>
    </row>
    <row r="87" spans="2:7" x14ac:dyDescent="0.25">
      <c r="B87" s="178"/>
      <c r="C87" s="178"/>
      <c r="D87" s="178"/>
      <c r="E87" s="178"/>
      <c r="F87" s="178"/>
      <c r="G87" s="178"/>
    </row>
    <row r="88" spans="2:7" x14ac:dyDescent="0.25">
      <c r="B88" s="178"/>
      <c r="C88" s="178"/>
      <c r="D88" s="178"/>
      <c r="E88" s="178"/>
      <c r="F88" s="178"/>
      <c r="G88" s="178"/>
    </row>
    <row r="89" spans="2:7" x14ac:dyDescent="0.25">
      <c r="B89" s="178"/>
      <c r="C89" s="178"/>
      <c r="D89" s="178"/>
      <c r="E89" s="178"/>
      <c r="F89" s="178"/>
      <c r="G89" s="178"/>
    </row>
    <row r="90" spans="2:7" x14ac:dyDescent="0.25">
      <c r="B90" s="178"/>
      <c r="C90" s="178"/>
      <c r="D90" s="178"/>
      <c r="E90" s="178"/>
      <c r="F90" s="178"/>
      <c r="G90" s="178"/>
    </row>
    <row r="91" spans="2:7" x14ac:dyDescent="0.25">
      <c r="B91" s="178"/>
      <c r="C91" s="178"/>
      <c r="D91" s="178"/>
      <c r="E91" s="178"/>
      <c r="F91" s="178"/>
      <c r="G91" s="178"/>
    </row>
    <row r="92" spans="2:7" x14ac:dyDescent="0.25">
      <c r="B92" s="178"/>
      <c r="C92" s="178"/>
      <c r="D92" s="178"/>
      <c r="E92" s="178"/>
      <c r="F92" s="178"/>
      <c r="G92" s="178"/>
    </row>
    <row r="93" spans="2:7" x14ac:dyDescent="0.25">
      <c r="B93" s="178"/>
      <c r="C93" s="178"/>
      <c r="D93" s="178"/>
      <c r="E93" s="178"/>
      <c r="F93" s="178"/>
      <c r="G93" s="178"/>
    </row>
    <row r="94" spans="2:7" x14ac:dyDescent="0.25">
      <c r="B94" s="178"/>
      <c r="C94" s="178"/>
      <c r="D94" s="178"/>
      <c r="E94" s="178"/>
      <c r="F94" s="178"/>
      <c r="G94" s="178"/>
    </row>
    <row r="95" spans="2:7" x14ac:dyDescent="0.25">
      <c r="B95" s="178"/>
      <c r="C95" s="178"/>
      <c r="D95" s="178"/>
      <c r="E95" s="178"/>
      <c r="F95" s="178"/>
      <c r="G95" s="178"/>
    </row>
    <row r="96" spans="2:7" x14ac:dyDescent="0.25">
      <c r="B96" s="178"/>
      <c r="C96" s="178"/>
      <c r="D96" s="178"/>
      <c r="E96" s="178"/>
      <c r="F96" s="178"/>
      <c r="G96" s="178"/>
    </row>
    <row r="97" spans="2:7" x14ac:dyDescent="0.25">
      <c r="B97" s="178"/>
      <c r="C97" s="178"/>
      <c r="D97" s="178"/>
      <c r="E97" s="178"/>
      <c r="F97" s="178"/>
      <c r="G97" s="178"/>
    </row>
    <row r="98" spans="2:7" x14ac:dyDescent="0.25">
      <c r="B98" s="178"/>
      <c r="C98" s="178"/>
      <c r="D98" s="178"/>
      <c r="E98" s="178"/>
      <c r="F98" s="178"/>
      <c r="G98" s="178"/>
    </row>
    <row r="99" spans="2:7" x14ac:dyDescent="0.25">
      <c r="B99" s="178"/>
      <c r="C99" s="178"/>
      <c r="D99" s="178"/>
      <c r="E99" s="178"/>
      <c r="F99" s="178"/>
      <c r="G99" s="178"/>
    </row>
    <row r="100" spans="2:7" x14ac:dyDescent="0.25">
      <c r="B100" s="178"/>
      <c r="C100" s="178"/>
      <c r="D100" s="178"/>
      <c r="E100" s="178"/>
      <c r="F100" s="178"/>
      <c r="G100" s="178"/>
    </row>
    <row r="101" spans="2:7" x14ac:dyDescent="0.25">
      <c r="B101" s="178"/>
      <c r="C101" s="178"/>
      <c r="D101" s="178"/>
      <c r="E101" s="178"/>
      <c r="F101" s="178"/>
      <c r="G101" s="178"/>
    </row>
    <row r="102" spans="2:7" x14ac:dyDescent="0.25">
      <c r="B102" s="178"/>
      <c r="C102" s="178"/>
      <c r="D102" s="178"/>
      <c r="E102" s="178"/>
      <c r="F102" s="178"/>
      <c r="G102" s="178"/>
    </row>
    <row r="103" spans="2:7" x14ac:dyDescent="0.25">
      <c r="B103" s="178"/>
      <c r="C103" s="178"/>
      <c r="D103" s="178"/>
      <c r="E103" s="178"/>
      <c r="F103" s="178"/>
      <c r="G103" s="178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tabSelected="1" workbookViewId="0">
      <selection activeCell="F5" sqref="F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176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14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16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17</v>
      </c>
      <c r="C5" s="20"/>
      <c r="D5" s="17"/>
      <c r="E5" s="17"/>
      <c r="F5" s="46" t="s">
        <v>177</v>
      </c>
      <c r="G5" s="17"/>
      <c r="H5" s="17"/>
      <c r="I5" s="44" t="s">
        <v>18</v>
      </c>
      <c r="J5" s="47"/>
    </row>
    <row r="6" spans="1:23" ht="18" customHeight="1" thickTop="1" x14ac:dyDescent="0.25">
      <c r="A6" s="11"/>
      <c r="B6" s="56" t="s">
        <v>19</v>
      </c>
      <c r="C6" s="52"/>
      <c r="D6" s="53"/>
      <c r="E6" s="53"/>
      <c r="F6" s="53"/>
      <c r="G6" s="57" t="s">
        <v>20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21</v>
      </c>
      <c r="H7" s="18"/>
      <c r="I7" s="29"/>
      <c r="J7" s="50"/>
    </row>
    <row r="8" spans="1:23" ht="18" customHeight="1" x14ac:dyDescent="0.25">
      <c r="A8" s="11"/>
      <c r="B8" s="45" t="s">
        <v>22</v>
      </c>
      <c r="C8" s="20"/>
      <c r="D8" s="17"/>
      <c r="E8" s="17"/>
      <c r="F8" s="17"/>
      <c r="G8" s="46" t="s">
        <v>20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21</v>
      </c>
      <c r="H9" s="17"/>
      <c r="I9" s="28"/>
      <c r="J9" s="32"/>
    </row>
    <row r="10" spans="1:23" ht="18" customHeight="1" x14ac:dyDescent="0.25">
      <c r="A10" s="11"/>
      <c r="B10" s="45" t="s">
        <v>23</v>
      </c>
      <c r="C10" s="20"/>
      <c r="D10" s="17"/>
      <c r="E10" s="17"/>
      <c r="F10" s="17"/>
      <c r="G10" s="46" t="s">
        <v>20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21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24</v>
      </c>
      <c r="C15" s="92" t="s">
        <v>6</v>
      </c>
      <c r="D15" s="92" t="s">
        <v>51</v>
      </c>
      <c r="E15" s="93" t="s">
        <v>52</v>
      </c>
      <c r="F15" s="105" t="s">
        <v>53</v>
      </c>
      <c r="G15" s="59" t="s">
        <v>29</v>
      </c>
      <c r="H15" s="62" t="s">
        <v>30</v>
      </c>
      <c r="I15" s="27"/>
      <c r="J15" s="55"/>
    </row>
    <row r="16" spans="1:23" ht="18" customHeight="1" x14ac:dyDescent="0.25">
      <c r="A16" s="11"/>
      <c r="B16" s="94">
        <v>1</v>
      </c>
      <c r="C16" s="95" t="s">
        <v>25</v>
      </c>
      <c r="D16" s="96">
        <f>'Kryci_list 4098'!D16</f>
        <v>0</v>
      </c>
      <c r="E16" s="97">
        <f>'Kryci_list 4098'!E16</f>
        <v>0</v>
      </c>
      <c r="F16" s="106">
        <f>'Kryci_list 4098'!F16</f>
        <v>0</v>
      </c>
      <c r="G16" s="60">
        <v>6</v>
      </c>
      <c r="H16" s="115" t="s">
        <v>31</v>
      </c>
      <c r="I16" s="129"/>
      <c r="J16" s="126">
        <f>Rekapitulácia!F8</f>
        <v>0</v>
      </c>
    </row>
    <row r="17" spans="1:10" ht="18" customHeight="1" x14ac:dyDescent="0.25">
      <c r="A17" s="11"/>
      <c r="B17" s="67">
        <v>2</v>
      </c>
      <c r="C17" s="71" t="s">
        <v>26</v>
      </c>
      <c r="D17" s="78">
        <f>'Kryci_list 4098'!D17</f>
        <v>0</v>
      </c>
      <c r="E17" s="76">
        <f>'Kryci_list 4098'!E17</f>
        <v>0</v>
      </c>
      <c r="F17" s="81">
        <f>'Kryci_list 4098'!F17</f>
        <v>0</v>
      </c>
      <c r="G17" s="61">
        <v>7</v>
      </c>
      <c r="H17" s="116" t="s">
        <v>32</v>
      </c>
      <c r="I17" s="129"/>
      <c r="J17" s="127">
        <f>Rekapitulácia!E8</f>
        <v>0</v>
      </c>
    </row>
    <row r="18" spans="1:10" ht="18" customHeight="1" x14ac:dyDescent="0.25">
      <c r="A18" s="11"/>
      <c r="B18" s="68">
        <v>3</v>
      </c>
      <c r="C18" s="72" t="s">
        <v>27</v>
      </c>
      <c r="D18" s="79">
        <f>'Kryci_list 4098'!D18</f>
        <v>0</v>
      </c>
      <c r="E18" s="77">
        <f>'Kryci_list 4098'!E18</f>
        <v>0</v>
      </c>
      <c r="F18" s="82">
        <f>'Kryci_list 4098'!F18</f>
        <v>0</v>
      </c>
      <c r="G18" s="61">
        <v>8</v>
      </c>
      <c r="H18" s="116" t="s">
        <v>33</v>
      </c>
      <c r="I18" s="129"/>
      <c r="J18" s="127">
        <f>Rekapitulácia!D8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28</v>
      </c>
      <c r="D20" s="80"/>
      <c r="E20" s="100"/>
      <c r="F20" s="107">
        <f>SUM(F16:F19)</f>
        <v>0</v>
      </c>
      <c r="G20" s="61">
        <v>10</v>
      </c>
      <c r="H20" s="116" t="s">
        <v>28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41</v>
      </c>
      <c r="C21" s="69" t="s">
        <v>7</v>
      </c>
      <c r="D21" s="75"/>
      <c r="E21" s="19"/>
      <c r="F21" s="98"/>
      <c r="G21" s="65" t="s">
        <v>47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42</v>
      </c>
      <c r="D22" s="87"/>
      <c r="E22" s="90"/>
      <c r="F22" s="81">
        <f>'Kryci_list 4098'!F22</f>
        <v>0</v>
      </c>
      <c r="G22" s="60">
        <v>16</v>
      </c>
      <c r="H22" s="115" t="s">
        <v>48</v>
      </c>
      <c r="I22" s="129"/>
      <c r="J22" s="126">
        <f>'Kryci_list 4098'!J22</f>
        <v>0</v>
      </c>
    </row>
    <row r="23" spans="1:10" ht="18" customHeight="1" x14ac:dyDescent="0.25">
      <c r="A23" s="11"/>
      <c r="B23" s="61">
        <v>12</v>
      </c>
      <c r="C23" s="64" t="s">
        <v>43</v>
      </c>
      <c r="D23" s="66"/>
      <c r="E23" s="90"/>
      <c r="F23" s="82">
        <f>'Kryci_list 4098'!F23</f>
        <v>0</v>
      </c>
      <c r="G23" s="61">
        <v>17</v>
      </c>
      <c r="H23" s="116" t="s">
        <v>49</v>
      </c>
      <c r="I23" s="129"/>
      <c r="J23" s="127">
        <f>'Kryci_list 4098'!J23</f>
        <v>0</v>
      </c>
    </row>
    <row r="24" spans="1:10" ht="18" customHeight="1" x14ac:dyDescent="0.25">
      <c r="A24" s="11"/>
      <c r="B24" s="61">
        <v>13</v>
      </c>
      <c r="C24" s="64" t="s">
        <v>44</v>
      </c>
      <c r="D24" s="66"/>
      <c r="E24" s="90"/>
      <c r="F24" s="82">
        <f>'Kryci_list 4098'!F24</f>
        <v>0</v>
      </c>
      <c r="G24" s="61">
        <v>18</v>
      </c>
      <c r="H24" s="116" t="s">
        <v>50</v>
      </c>
      <c r="I24" s="129"/>
      <c r="J24" s="127">
        <f>'Kryci_list 4098'!J24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28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56</v>
      </c>
      <c r="D27" s="136"/>
      <c r="E27" s="102"/>
      <c r="F27" s="30"/>
      <c r="G27" s="109" t="s">
        <v>34</v>
      </c>
      <c r="H27" s="104" t="s">
        <v>35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36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37</v>
      </c>
      <c r="I29" s="123">
        <f>Rekapitulácia!B9</f>
        <v>0</v>
      </c>
      <c r="J29" s="119">
        <f>ROUND(((ROUND(I29,2)*20)/100),2)*1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38</v>
      </c>
      <c r="I30" s="89">
        <f>Rekapitulácia!B10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39</v>
      </c>
      <c r="I31" s="28"/>
      <c r="J31" s="189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5" t="s">
        <v>40</v>
      </c>
      <c r="H32" s="186"/>
      <c r="I32" s="187"/>
      <c r="J32" s="188"/>
    </row>
    <row r="33" spans="1:10" ht="18" customHeight="1" thickTop="1" x14ac:dyDescent="0.25">
      <c r="A33" s="11"/>
      <c r="B33" s="101"/>
      <c r="C33" s="102"/>
      <c r="D33" s="141" t="s">
        <v>54</v>
      </c>
      <c r="E33" s="15"/>
      <c r="F33" s="15"/>
      <c r="G33" s="14"/>
      <c r="H33" s="141" t="s">
        <v>55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workbookViewId="0">
      <selection activeCell="J5" sqref="J5"/>
    </sheetView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14</v>
      </c>
      <c r="H2" s="16"/>
      <c r="I2" s="27"/>
      <c r="J2" s="31"/>
    </row>
    <row r="3" spans="1:23" ht="18" customHeight="1" x14ac:dyDescent="0.25">
      <c r="A3" s="11"/>
      <c r="B3" s="40" t="s">
        <v>15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16</v>
      </c>
      <c r="J4" s="32"/>
    </row>
    <row r="5" spans="1:23" ht="18" customHeight="1" thickBot="1" x14ac:dyDescent="0.3">
      <c r="A5" s="11"/>
      <c r="B5" s="45" t="s">
        <v>17</v>
      </c>
      <c r="C5" s="20"/>
      <c r="D5" s="17"/>
      <c r="E5" s="17"/>
      <c r="F5" s="46" t="s">
        <v>177</v>
      </c>
      <c r="G5" s="17"/>
      <c r="H5" s="17"/>
      <c r="I5" s="44" t="s">
        <v>18</v>
      </c>
      <c r="J5" s="47"/>
    </row>
    <row r="6" spans="1:23" ht="18" customHeight="1" thickTop="1" x14ac:dyDescent="0.25">
      <c r="A6" s="11"/>
      <c r="B6" s="56" t="s">
        <v>19</v>
      </c>
      <c r="C6" s="52"/>
      <c r="D6" s="53"/>
      <c r="E6" s="53"/>
      <c r="F6" s="53"/>
      <c r="G6" s="57" t="s">
        <v>20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21</v>
      </c>
      <c r="H7" s="18"/>
      <c r="I7" s="29"/>
      <c r="J7" s="50"/>
    </row>
    <row r="8" spans="1:23" ht="18" customHeight="1" x14ac:dyDescent="0.25">
      <c r="A8" s="11"/>
      <c r="B8" s="45" t="s">
        <v>22</v>
      </c>
      <c r="C8" s="20"/>
      <c r="D8" s="17"/>
      <c r="E8" s="17"/>
      <c r="F8" s="17"/>
      <c r="G8" s="46" t="s">
        <v>20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21</v>
      </c>
      <c r="H9" s="17"/>
      <c r="I9" s="28"/>
      <c r="J9" s="32"/>
    </row>
    <row r="10" spans="1:23" ht="18" customHeight="1" x14ac:dyDescent="0.25">
      <c r="A10" s="11"/>
      <c r="B10" s="45" t="s">
        <v>23</v>
      </c>
      <c r="C10" s="20"/>
      <c r="D10" s="17"/>
      <c r="E10" s="17"/>
      <c r="F10" s="17"/>
      <c r="G10" s="46" t="s">
        <v>20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21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24</v>
      </c>
      <c r="C15" s="92" t="s">
        <v>6</v>
      </c>
      <c r="D15" s="92" t="s">
        <v>51</v>
      </c>
      <c r="E15" s="93" t="s">
        <v>52</v>
      </c>
      <c r="F15" s="105" t="s">
        <v>53</v>
      </c>
      <c r="G15" s="59" t="s">
        <v>29</v>
      </c>
      <c r="H15" s="62" t="s">
        <v>30</v>
      </c>
      <c r="I15" s="27"/>
      <c r="J15" s="55"/>
    </row>
    <row r="16" spans="1:23" ht="18" customHeight="1" x14ac:dyDescent="0.25">
      <c r="A16" s="11"/>
      <c r="B16" s="94">
        <v>1</v>
      </c>
      <c r="C16" s="95" t="s">
        <v>25</v>
      </c>
      <c r="D16" s="96">
        <f>'Rekap 4098'!B15</f>
        <v>0</v>
      </c>
      <c r="E16" s="97">
        <f>'Rekap 4098'!C15</f>
        <v>0</v>
      </c>
      <c r="F16" s="106">
        <f>'Rekap 4098'!D15</f>
        <v>0</v>
      </c>
      <c r="G16" s="60">
        <v>6</v>
      </c>
      <c r="H16" s="115" t="s">
        <v>31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26</v>
      </c>
      <c r="D17" s="78">
        <f>'Rekap 4098'!B21</f>
        <v>0</v>
      </c>
      <c r="E17" s="76">
        <f>'Rekap 4098'!C21</f>
        <v>0</v>
      </c>
      <c r="F17" s="81">
        <f>'Rekap 4098'!D21</f>
        <v>0</v>
      </c>
      <c r="G17" s="61">
        <v>7</v>
      </c>
      <c r="H17" s="116" t="s">
        <v>32</v>
      </c>
      <c r="I17" s="129"/>
      <c r="J17" s="127">
        <f>'SO 4098'!Z72</f>
        <v>0</v>
      </c>
    </row>
    <row r="18" spans="1:26" ht="18" customHeight="1" x14ac:dyDescent="0.25">
      <c r="A18" s="11"/>
      <c r="B18" s="68">
        <v>3</v>
      </c>
      <c r="C18" s="72" t="s">
        <v>27</v>
      </c>
      <c r="D18" s="79"/>
      <c r="E18" s="77"/>
      <c r="F18" s="82"/>
      <c r="G18" s="61">
        <v>8</v>
      </c>
      <c r="H18" s="116" t="s">
        <v>33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28</v>
      </c>
      <c r="D20" s="80"/>
      <c r="E20" s="100"/>
      <c r="F20" s="107">
        <f>SUM(F16:F19)</f>
        <v>0</v>
      </c>
      <c r="G20" s="61">
        <v>10</v>
      </c>
      <c r="H20" s="116" t="s">
        <v>28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41</v>
      </c>
      <c r="C21" s="69" t="s">
        <v>7</v>
      </c>
      <c r="D21" s="75"/>
      <c r="E21" s="19"/>
      <c r="F21" s="98"/>
      <c r="G21" s="65" t="s">
        <v>47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42</v>
      </c>
      <c r="D22" s="87"/>
      <c r="E22" s="89" t="s">
        <v>45</v>
      </c>
      <c r="F22" s="81">
        <f>((F16*U22*0)+(F17*V22*0)+(F18*W22*0))/100</f>
        <v>0</v>
      </c>
      <c r="G22" s="60">
        <v>16</v>
      </c>
      <c r="H22" s="115" t="s">
        <v>48</v>
      </c>
      <c r="I22" s="130" t="s">
        <v>45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43</v>
      </c>
      <c r="D23" s="66"/>
      <c r="E23" s="89" t="s">
        <v>46</v>
      </c>
      <c r="F23" s="82">
        <f>((F16*U23*0)+(F17*V23*0)+(F18*W23*0))/100</f>
        <v>0</v>
      </c>
      <c r="G23" s="61">
        <v>17</v>
      </c>
      <c r="H23" s="116" t="s">
        <v>49</v>
      </c>
      <c r="I23" s="130" t="s">
        <v>45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44</v>
      </c>
      <c r="D24" s="66"/>
      <c r="E24" s="89" t="s">
        <v>45</v>
      </c>
      <c r="F24" s="82">
        <f>((F16*U24*0)+(F17*V24*0)+(F18*W24*0))/100</f>
        <v>0</v>
      </c>
      <c r="G24" s="61">
        <v>18</v>
      </c>
      <c r="H24" s="116" t="s">
        <v>50</v>
      </c>
      <c r="I24" s="130" t="s">
        <v>46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28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56</v>
      </c>
      <c r="D27" s="136"/>
      <c r="E27" s="102"/>
      <c r="F27" s="30"/>
      <c r="G27" s="109" t="s">
        <v>34</v>
      </c>
      <c r="H27" s="104" t="s">
        <v>35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36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37</v>
      </c>
      <c r="I29" s="123">
        <f>J28-SUM('SO 4098'!K9:'SO 4098'!K71)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38</v>
      </c>
      <c r="I30" s="89">
        <f>SUM('SO 4098'!K9:'SO 4098'!K71)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39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40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54</v>
      </c>
      <c r="E33" s="15"/>
      <c r="F33" s="103"/>
      <c r="G33" s="111">
        <v>26</v>
      </c>
      <c r="H33" s="142" t="s">
        <v>55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00"/>
  <sheetViews>
    <sheetView workbookViewId="0">
      <selection activeCell="D1" sqref="D1"/>
    </sheetView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19</v>
      </c>
      <c r="B1" s="144"/>
      <c r="C1" s="144"/>
      <c r="D1" s="145" t="s">
        <v>177</v>
      </c>
      <c r="E1" s="144"/>
      <c r="F1" s="144"/>
      <c r="W1">
        <v>30.126000000000001</v>
      </c>
    </row>
    <row r="2" spans="1:26" x14ac:dyDescent="0.25">
      <c r="A2" s="145" t="s">
        <v>23</v>
      </c>
      <c r="B2" s="144"/>
      <c r="C2" s="144"/>
      <c r="D2" s="145" t="s">
        <v>16</v>
      </c>
      <c r="E2" s="144"/>
      <c r="F2" s="144"/>
    </row>
    <row r="3" spans="1:26" x14ac:dyDescent="0.25">
      <c r="A3" s="145" t="s">
        <v>22</v>
      </c>
      <c r="B3" s="144"/>
      <c r="C3" s="144"/>
      <c r="D3" s="145" t="s">
        <v>178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15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60</v>
      </c>
      <c r="B8" s="144"/>
      <c r="C8" s="144"/>
      <c r="D8" s="144"/>
      <c r="E8" s="144"/>
      <c r="F8" s="144"/>
    </row>
    <row r="9" spans="1:26" x14ac:dyDescent="0.25">
      <c r="A9" s="147" t="s">
        <v>57</v>
      </c>
      <c r="B9" s="147" t="s">
        <v>51</v>
      </c>
      <c r="C9" s="147" t="s">
        <v>52</v>
      </c>
      <c r="D9" s="147" t="s">
        <v>28</v>
      </c>
      <c r="E9" s="147" t="s">
        <v>58</v>
      </c>
      <c r="F9" s="147" t="s">
        <v>59</v>
      </c>
    </row>
    <row r="10" spans="1:26" x14ac:dyDescent="0.25">
      <c r="A10" s="154" t="s">
        <v>61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62</v>
      </c>
      <c r="B11" s="157">
        <f>'SO 4098'!L13</f>
        <v>0</v>
      </c>
      <c r="C11" s="157">
        <f>'SO 4098'!M13</f>
        <v>0</v>
      </c>
      <c r="D11" s="157">
        <f>'SO 4098'!I13</f>
        <v>0</v>
      </c>
      <c r="E11" s="158">
        <f>'SO 4098'!P13</f>
        <v>0.94</v>
      </c>
      <c r="F11" s="158">
        <f>'SO 4098'!S13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63</v>
      </c>
      <c r="B12" s="157">
        <f>'SO 4098'!L27</f>
        <v>0</v>
      </c>
      <c r="C12" s="157">
        <f>'SO 4098'!M27</f>
        <v>0</v>
      </c>
      <c r="D12" s="157">
        <f>'SO 4098'!I27</f>
        <v>0</v>
      </c>
      <c r="E12" s="158">
        <f>'SO 4098'!P27</f>
        <v>5.46</v>
      </c>
      <c r="F12" s="158">
        <f>'SO 4098'!S27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64</v>
      </c>
      <c r="B13" s="157">
        <f>'SO 4098'!L41</f>
        <v>0</v>
      </c>
      <c r="C13" s="157">
        <f>'SO 4098'!M41</f>
        <v>0</v>
      </c>
      <c r="D13" s="157">
        <f>'SO 4098'!I41</f>
        <v>0</v>
      </c>
      <c r="E13" s="158">
        <f>'SO 4098'!P41</f>
        <v>3.97</v>
      </c>
      <c r="F13" s="158">
        <f>'SO 4098'!S41</f>
        <v>3.33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65</v>
      </c>
      <c r="B14" s="157">
        <f>'SO 4098'!L45</f>
        <v>0</v>
      </c>
      <c r="C14" s="157">
        <f>'SO 4098'!M45</f>
        <v>0</v>
      </c>
      <c r="D14" s="157">
        <f>'SO 4098'!I45</f>
        <v>0</v>
      </c>
      <c r="E14" s="158">
        <f>'SO 4098'!P45</f>
        <v>0</v>
      </c>
      <c r="F14" s="158">
        <f>'SO 4098'!S45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2" t="s">
        <v>61</v>
      </c>
      <c r="B15" s="159">
        <f>'SO 4098'!L47</f>
        <v>0</v>
      </c>
      <c r="C15" s="159">
        <f>'SO 4098'!M47</f>
        <v>0</v>
      </c>
      <c r="D15" s="159">
        <f>'SO 4098'!I47</f>
        <v>0</v>
      </c>
      <c r="E15" s="160">
        <f>'SO 4098'!P47</f>
        <v>10.37</v>
      </c>
      <c r="F15" s="160">
        <f>'SO 4098'!S47</f>
        <v>3.33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49"/>
      <c r="C16" s="149"/>
      <c r="D16" s="149"/>
      <c r="E16" s="148"/>
      <c r="F16" s="148"/>
    </row>
    <row r="17" spans="1:26" x14ac:dyDescent="0.25">
      <c r="A17" s="2" t="s">
        <v>66</v>
      </c>
      <c r="B17" s="159"/>
      <c r="C17" s="157"/>
      <c r="D17" s="157"/>
      <c r="E17" s="158"/>
      <c r="F17" s="158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 x14ac:dyDescent="0.25">
      <c r="A18" s="156" t="s">
        <v>67</v>
      </c>
      <c r="B18" s="157">
        <f>'SO 4098'!L53</f>
        <v>0</v>
      </c>
      <c r="C18" s="157">
        <f>'SO 4098'!M53</f>
        <v>0</v>
      </c>
      <c r="D18" s="157">
        <f>'SO 4098'!I53</f>
        <v>0</v>
      </c>
      <c r="E18" s="158">
        <f>'SO 4098'!P53</f>
        <v>0</v>
      </c>
      <c r="F18" s="158">
        <f>'SO 4098'!S53</f>
        <v>0.02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56" t="s">
        <v>68</v>
      </c>
      <c r="B19" s="157">
        <f>'SO 4098'!L64</f>
        <v>0</v>
      </c>
      <c r="C19" s="157">
        <f>'SO 4098'!M64</f>
        <v>0</v>
      </c>
      <c r="D19" s="157">
        <f>'SO 4098'!I64</f>
        <v>0</v>
      </c>
      <c r="E19" s="158">
        <f>'SO 4098'!P64</f>
        <v>0.05</v>
      </c>
      <c r="F19" s="158">
        <f>'SO 4098'!S64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156" t="s">
        <v>69</v>
      </c>
      <c r="B20" s="157">
        <f>'SO 4098'!L69</f>
        <v>0</v>
      </c>
      <c r="C20" s="157">
        <f>'SO 4098'!M69</f>
        <v>0</v>
      </c>
      <c r="D20" s="157">
        <f>'SO 4098'!I69</f>
        <v>0</v>
      </c>
      <c r="E20" s="158">
        <f>'SO 4098'!P69</f>
        <v>0.02</v>
      </c>
      <c r="F20" s="158">
        <f>'SO 4098'!S69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2" t="s">
        <v>66</v>
      </c>
      <c r="B21" s="159">
        <f>'SO 4098'!L71</f>
        <v>0</v>
      </c>
      <c r="C21" s="159">
        <f>'SO 4098'!M71</f>
        <v>0</v>
      </c>
      <c r="D21" s="159">
        <f>'SO 4098'!I71</f>
        <v>0</v>
      </c>
      <c r="E21" s="160">
        <f>'SO 4098'!P71</f>
        <v>7.0000000000000007E-2</v>
      </c>
      <c r="F21" s="160">
        <f>'SO 4098'!S71</f>
        <v>0.02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1:26" x14ac:dyDescent="0.25">
      <c r="A22" s="1"/>
      <c r="B22" s="149"/>
      <c r="C22" s="149"/>
      <c r="D22" s="149"/>
      <c r="E22" s="148"/>
      <c r="F22" s="148"/>
    </row>
    <row r="23" spans="1:26" x14ac:dyDescent="0.25">
      <c r="A23" s="2" t="s">
        <v>70</v>
      </c>
      <c r="B23" s="159">
        <f>'SO 4098'!L72</f>
        <v>0</v>
      </c>
      <c r="C23" s="159">
        <f>'SO 4098'!M72</f>
        <v>0</v>
      </c>
      <c r="D23" s="159">
        <f>'SO 4098'!I72</f>
        <v>0</v>
      </c>
      <c r="E23" s="160">
        <f>'SO 4098'!P72</f>
        <v>10.44</v>
      </c>
      <c r="F23" s="160">
        <f>'SO 4098'!S72</f>
        <v>3.35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</row>
    <row r="24" spans="1:26" x14ac:dyDescent="0.25">
      <c r="A24" s="1"/>
      <c r="B24" s="149"/>
      <c r="C24" s="149"/>
      <c r="D24" s="149"/>
      <c r="E24" s="148"/>
      <c r="F24" s="148"/>
    </row>
    <row r="25" spans="1:26" x14ac:dyDescent="0.25">
      <c r="A25" s="1"/>
      <c r="B25" s="149"/>
      <c r="C25" s="149"/>
      <c r="D25" s="149"/>
      <c r="E25" s="148"/>
      <c r="F25" s="148"/>
    </row>
    <row r="26" spans="1:26" x14ac:dyDescent="0.25">
      <c r="A26" s="1"/>
      <c r="B26" s="149"/>
      <c r="C26" s="149"/>
      <c r="D26" s="149"/>
      <c r="E26" s="148"/>
      <c r="F26" s="148"/>
    </row>
    <row r="27" spans="1:26" x14ac:dyDescent="0.25">
      <c r="A27" s="1"/>
      <c r="B27" s="149"/>
      <c r="C27" s="149"/>
      <c r="D27" s="149"/>
      <c r="E27" s="148"/>
      <c r="F27" s="148"/>
    </row>
    <row r="28" spans="1:26" x14ac:dyDescent="0.25">
      <c r="A28" s="1"/>
      <c r="B28" s="149"/>
      <c r="C28" s="149"/>
      <c r="D28" s="149"/>
      <c r="E28" s="148"/>
      <c r="F28" s="148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1"/>
      <c r="B30" s="149"/>
      <c r="C30" s="149"/>
      <c r="D30" s="149"/>
      <c r="E30" s="148"/>
      <c r="F30" s="148"/>
    </row>
    <row r="31" spans="1:26" x14ac:dyDescent="0.25">
      <c r="A31" s="1"/>
      <c r="B31" s="149"/>
      <c r="C31" s="149"/>
      <c r="D31" s="149"/>
      <c r="E31" s="148"/>
      <c r="F31" s="148"/>
    </row>
    <row r="32" spans="1:2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2"/>
  <sheetViews>
    <sheetView workbookViewId="0">
      <pane ySplit="8" topLeftCell="A9" activePane="bottomLeft" state="frozen"/>
      <selection pane="bottomLeft" activeCell="E1" sqref="E1"/>
    </sheetView>
  </sheetViews>
  <sheetFormatPr defaultColWidth="0" defaultRowHeight="15" x14ac:dyDescent="0.25"/>
  <cols>
    <col min="1" max="1" width="4.7109375" hidden="1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3"/>
      <c r="B1" s="5" t="s">
        <v>19</v>
      </c>
      <c r="C1" s="3"/>
      <c r="D1" s="3"/>
      <c r="E1" s="5" t="s">
        <v>177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3"/>
      <c r="B2" s="5" t="s">
        <v>23</v>
      </c>
      <c r="C2" s="3"/>
      <c r="D2" s="3"/>
      <c r="E2" s="5" t="s">
        <v>16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3"/>
      <c r="B3" s="5" t="s">
        <v>22</v>
      </c>
      <c r="C3" s="3"/>
      <c r="D3" s="3"/>
      <c r="E3" s="5" t="s">
        <v>178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3"/>
      <c r="B5" s="5" t="s">
        <v>15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2"/>
      <c r="B7" s="13" t="s">
        <v>60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71</v>
      </c>
      <c r="B8" s="164" t="s">
        <v>72</v>
      </c>
      <c r="C8" s="164" t="s">
        <v>73</v>
      </c>
      <c r="D8" s="164" t="s">
        <v>74</v>
      </c>
      <c r="E8" s="164" t="s">
        <v>75</v>
      </c>
      <c r="F8" s="164" t="s">
        <v>76</v>
      </c>
      <c r="G8" s="164" t="s">
        <v>51</v>
      </c>
      <c r="H8" s="164" t="s">
        <v>52</v>
      </c>
      <c r="I8" s="164" t="s">
        <v>77</v>
      </c>
      <c r="J8" s="164"/>
      <c r="K8" s="164"/>
      <c r="L8" s="164"/>
      <c r="M8" s="164"/>
      <c r="N8" s="164"/>
      <c r="O8" s="164"/>
      <c r="P8" s="164" t="s">
        <v>78</v>
      </c>
      <c r="Q8" s="161"/>
      <c r="R8" s="161"/>
      <c r="S8" s="164" t="s">
        <v>79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61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62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/>
      <c r="B11" s="168" t="s">
        <v>80</v>
      </c>
      <c r="C11" s="172" t="s">
        <v>81</v>
      </c>
      <c r="D11" s="168" t="s">
        <v>82</v>
      </c>
      <c r="E11" s="168" t="s">
        <v>83</v>
      </c>
      <c r="F11" s="169">
        <v>1.125</v>
      </c>
      <c r="G11" s="170">
        <v>0</v>
      </c>
      <c r="H11" s="170">
        <v>0</v>
      </c>
      <c r="I11" s="170">
        <f>ROUND(F11*(G11+H11),2)</f>
        <v>0</v>
      </c>
      <c r="J11" s="168">
        <f>ROUND(F11*(N11),2)</f>
        <v>0</v>
      </c>
      <c r="K11" s="1">
        <f>ROUND(F11*(O11),2)</f>
        <v>0</v>
      </c>
      <c r="L11" s="1">
        <f>ROUND(F11*(G11),2)</f>
        <v>0</v>
      </c>
      <c r="M11" s="1">
        <f>ROUND(F11*(H11),2)</f>
        <v>0</v>
      </c>
      <c r="N11" s="1">
        <v>0</v>
      </c>
      <c r="O11" s="1"/>
      <c r="P11" s="167">
        <f>ROUND(F11*(R11),3)</f>
        <v>0.77700000000000002</v>
      </c>
      <c r="Q11" s="173"/>
      <c r="R11" s="173">
        <v>0.69059000000000004</v>
      </c>
      <c r="S11" s="167"/>
      <c r="Z11">
        <v>0</v>
      </c>
    </row>
    <row r="12" spans="1:26" ht="24.95" customHeight="1" x14ac:dyDescent="0.25">
      <c r="A12" s="171"/>
      <c r="B12" s="168" t="s">
        <v>80</v>
      </c>
      <c r="C12" s="172" t="s">
        <v>84</v>
      </c>
      <c r="D12" s="168" t="s">
        <v>85</v>
      </c>
      <c r="E12" s="168" t="s">
        <v>86</v>
      </c>
      <c r="F12" s="169">
        <v>1</v>
      </c>
      <c r="G12" s="170">
        <v>0</v>
      </c>
      <c r="H12" s="170">
        <v>0</v>
      </c>
      <c r="I12" s="170">
        <f>ROUND(F12*(G12+H12),2)</f>
        <v>0</v>
      </c>
      <c r="J12" s="168">
        <f>ROUND(F12*(N12),2)</f>
        <v>0</v>
      </c>
      <c r="K12" s="1">
        <f>ROUND(F12*(O12),2)</f>
        <v>0</v>
      </c>
      <c r="L12" s="1">
        <f>ROUND(F12*(G12),2)</f>
        <v>0</v>
      </c>
      <c r="M12" s="1">
        <f>ROUND(F12*(H12),2)</f>
        <v>0</v>
      </c>
      <c r="N12" s="1">
        <v>0</v>
      </c>
      <c r="O12" s="1"/>
      <c r="P12" s="167">
        <f>ROUND(F12*(R12),3)</f>
        <v>0.161</v>
      </c>
      <c r="Q12" s="173"/>
      <c r="R12" s="173">
        <v>0.16117000000000001</v>
      </c>
      <c r="S12" s="167"/>
      <c r="Z12">
        <v>0</v>
      </c>
    </row>
    <row r="13" spans="1:26" x14ac:dyDescent="0.25">
      <c r="A13" s="156"/>
      <c r="B13" s="156"/>
      <c r="C13" s="156"/>
      <c r="D13" s="156" t="s">
        <v>62</v>
      </c>
      <c r="E13" s="156"/>
      <c r="F13" s="167"/>
      <c r="G13" s="159">
        <f>ROUND((SUM(L10:L12))/1,2)</f>
        <v>0</v>
      </c>
      <c r="H13" s="159">
        <f>ROUND((SUM(M10:M12))/1,2)</f>
        <v>0</v>
      </c>
      <c r="I13" s="159">
        <f>ROUND((SUM(I10:I12))/1,2)</f>
        <v>0</v>
      </c>
      <c r="J13" s="156"/>
      <c r="K13" s="156"/>
      <c r="L13" s="156">
        <f>ROUND((SUM(L10:L12))/1,2)</f>
        <v>0</v>
      </c>
      <c r="M13" s="156">
        <f>ROUND((SUM(M10:M12))/1,2)</f>
        <v>0</v>
      </c>
      <c r="N13" s="156"/>
      <c r="O13" s="156"/>
      <c r="P13" s="174">
        <f>ROUND((SUM(P10:P12))/1,2)</f>
        <v>0.94</v>
      </c>
      <c r="Q13" s="153"/>
      <c r="R13" s="153"/>
      <c r="S13" s="174">
        <f>ROUND((SUM(S10:S12))/1,2)</f>
        <v>0</v>
      </c>
      <c r="T13" s="153"/>
      <c r="U13" s="153"/>
      <c r="V13" s="153"/>
      <c r="W13" s="153"/>
      <c r="X13" s="153"/>
      <c r="Y13" s="153"/>
      <c r="Z13" s="153"/>
    </row>
    <row r="14" spans="1:26" x14ac:dyDescent="0.25">
      <c r="A14" s="1"/>
      <c r="B14" s="1"/>
      <c r="C14" s="1"/>
      <c r="D14" s="1"/>
      <c r="E14" s="1"/>
      <c r="F14" s="163"/>
      <c r="G14" s="149"/>
      <c r="H14" s="149"/>
      <c r="I14" s="149"/>
      <c r="J14" s="1"/>
      <c r="K14" s="1"/>
      <c r="L14" s="1"/>
      <c r="M14" s="1"/>
      <c r="N14" s="1"/>
      <c r="O14" s="1"/>
      <c r="P14" s="1"/>
      <c r="S14" s="1"/>
    </row>
    <row r="15" spans="1:26" x14ac:dyDescent="0.25">
      <c r="A15" s="156"/>
      <c r="B15" s="156"/>
      <c r="C15" s="156"/>
      <c r="D15" s="156" t="s">
        <v>63</v>
      </c>
      <c r="E15" s="156"/>
      <c r="F15" s="167"/>
      <c r="G15" s="157"/>
      <c r="H15" s="157"/>
      <c r="I15" s="157"/>
      <c r="J15" s="156"/>
      <c r="K15" s="156"/>
      <c r="L15" s="156"/>
      <c r="M15" s="156"/>
      <c r="N15" s="156"/>
      <c r="O15" s="156"/>
      <c r="P15" s="156"/>
      <c r="Q15" s="153"/>
      <c r="R15" s="153"/>
      <c r="S15" s="156"/>
      <c r="T15" s="153"/>
      <c r="U15" s="153"/>
      <c r="V15" s="153"/>
      <c r="W15" s="153"/>
      <c r="X15" s="153"/>
      <c r="Y15" s="153"/>
      <c r="Z15" s="153"/>
    </row>
    <row r="16" spans="1:26" ht="24.95" customHeight="1" x14ac:dyDescent="0.25">
      <c r="A16" s="171"/>
      <c r="B16" s="168" t="s">
        <v>80</v>
      </c>
      <c r="C16" s="172" t="s">
        <v>87</v>
      </c>
      <c r="D16" s="168" t="s">
        <v>88</v>
      </c>
      <c r="E16" s="168" t="s">
        <v>89</v>
      </c>
      <c r="F16" s="169">
        <v>118.18</v>
      </c>
      <c r="G16" s="170">
        <v>0</v>
      </c>
      <c r="H16" s="170">
        <v>0</v>
      </c>
      <c r="I16" s="170">
        <f t="shared" ref="I16:I26" si="0">ROUND(F16*(G16+H16),2)</f>
        <v>0</v>
      </c>
      <c r="J16" s="168">
        <f t="shared" ref="J16:J26" si="1">ROUND(F16*(N16),2)</f>
        <v>0</v>
      </c>
      <c r="K16" s="1">
        <f t="shared" ref="K16:K26" si="2">ROUND(F16*(O16),2)</f>
        <v>0</v>
      </c>
      <c r="L16" s="1">
        <f t="shared" ref="L16:L26" si="3">ROUND(F16*(G16),2)</f>
        <v>0</v>
      </c>
      <c r="M16" s="1">
        <f t="shared" ref="M16:M26" si="4">ROUND(F16*(H16),2)</f>
        <v>0</v>
      </c>
      <c r="N16" s="1">
        <v>0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/>
      <c r="B17" s="168" t="s">
        <v>80</v>
      </c>
      <c r="C17" s="172" t="s">
        <v>90</v>
      </c>
      <c r="D17" s="168" t="s">
        <v>91</v>
      </c>
      <c r="E17" s="168" t="s">
        <v>92</v>
      </c>
      <c r="F17" s="169">
        <v>65</v>
      </c>
      <c r="G17" s="170">
        <v>0</v>
      </c>
      <c r="H17" s="170">
        <v>0</v>
      </c>
      <c r="I17" s="170">
        <f t="shared" si="0"/>
        <v>0</v>
      </c>
      <c r="J17" s="168">
        <f t="shared" si="1"/>
        <v>0</v>
      </c>
      <c r="K17" s="1">
        <f t="shared" si="2"/>
        <v>0</v>
      </c>
      <c r="L17" s="1">
        <f t="shared" si="3"/>
        <v>0</v>
      </c>
      <c r="M17" s="1">
        <f t="shared" si="4"/>
        <v>0</v>
      </c>
      <c r="N17" s="1">
        <v>0</v>
      </c>
      <c r="O17" s="1"/>
      <c r="P17" s="167">
        <f t="shared" ref="P17:P26" si="5">ROUND(F17*(R17),3)</f>
        <v>2.641</v>
      </c>
      <c r="Q17" s="173"/>
      <c r="R17" s="173">
        <v>4.0629999999999999E-2</v>
      </c>
      <c r="S17" s="167"/>
      <c r="Z17">
        <v>0</v>
      </c>
    </row>
    <row r="18" spans="1:26" ht="24.95" customHeight="1" x14ac:dyDescent="0.25">
      <c r="A18" s="171"/>
      <c r="B18" s="168" t="s">
        <v>80</v>
      </c>
      <c r="C18" s="172" t="s">
        <v>93</v>
      </c>
      <c r="D18" s="168" t="s">
        <v>94</v>
      </c>
      <c r="E18" s="168" t="s">
        <v>92</v>
      </c>
      <c r="F18" s="169">
        <v>167.614</v>
      </c>
      <c r="G18" s="170">
        <v>0</v>
      </c>
      <c r="H18" s="170">
        <v>0</v>
      </c>
      <c r="I18" s="170">
        <f t="shared" si="0"/>
        <v>0</v>
      </c>
      <c r="J18" s="168">
        <f t="shared" si="1"/>
        <v>0</v>
      </c>
      <c r="K18" s="1">
        <f t="shared" si="2"/>
        <v>0</v>
      </c>
      <c r="L18" s="1">
        <f t="shared" si="3"/>
        <v>0</v>
      </c>
      <c r="M18" s="1">
        <f t="shared" si="4"/>
        <v>0</v>
      </c>
      <c r="N18" s="1">
        <v>0</v>
      </c>
      <c r="O18" s="1"/>
      <c r="P18" s="167">
        <f t="shared" si="5"/>
        <v>0.63400000000000001</v>
      </c>
      <c r="Q18" s="173"/>
      <c r="R18" s="173">
        <v>3.7799999999999999E-3</v>
      </c>
      <c r="S18" s="167"/>
      <c r="Z18">
        <v>0</v>
      </c>
    </row>
    <row r="19" spans="1:26" ht="24.95" customHeight="1" x14ac:dyDescent="0.25">
      <c r="A19" s="171"/>
      <c r="B19" s="168" t="s">
        <v>80</v>
      </c>
      <c r="C19" s="172" t="s">
        <v>95</v>
      </c>
      <c r="D19" s="168" t="s">
        <v>96</v>
      </c>
      <c r="E19" s="168" t="s">
        <v>92</v>
      </c>
      <c r="F19" s="169">
        <v>15.3125</v>
      </c>
      <c r="G19" s="170">
        <v>0</v>
      </c>
      <c r="H19" s="170">
        <v>0</v>
      </c>
      <c r="I19" s="170">
        <f t="shared" si="0"/>
        <v>0</v>
      </c>
      <c r="J19" s="168">
        <f t="shared" si="1"/>
        <v>0</v>
      </c>
      <c r="K19" s="1">
        <f t="shared" si="2"/>
        <v>0</v>
      </c>
      <c r="L19" s="1">
        <f t="shared" si="3"/>
        <v>0</v>
      </c>
      <c r="M19" s="1">
        <f t="shared" si="4"/>
        <v>0</v>
      </c>
      <c r="N19" s="1">
        <v>0</v>
      </c>
      <c r="O19" s="1"/>
      <c r="P19" s="167">
        <f t="shared" si="5"/>
        <v>6.8000000000000005E-2</v>
      </c>
      <c r="Q19" s="173"/>
      <c r="R19" s="173">
        <v>4.4099999999999999E-3</v>
      </c>
      <c r="S19" s="167"/>
      <c r="Z19">
        <v>0</v>
      </c>
    </row>
    <row r="20" spans="1:26" ht="35.1" customHeight="1" x14ac:dyDescent="0.25">
      <c r="A20" s="171"/>
      <c r="B20" s="168" t="s">
        <v>80</v>
      </c>
      <c r="C20" s="172" t="s">
        <v>97</v>
      </c>
      <c r="D20" s="168" t="s">
        <v>98</v>
      </c>
      <c r="E20" s="168" t="s">
        <v>92</v>
      </c>
      <c r="F20" s="169">
        <v>167.614</v>
      </c>
      <c r="G20" s="170">
        <v>0</v>
      </c>
      <c r="H20" s="170">
        <v>0</v>
      </c>
      <c r="I20" s="170">
        <f t="shared" si="0"/>
        <v>0</v>
      </c>
      <c r="J20" s="168">
        <f t="shared" si="1"/>
        <v>0</v>
      </c>
      <c r="K20" s="1">
        <f t="shared" si="2"/>
        <v>0</v>
      </c>
      <c r="L20" s="1">
        <f t="shared" si="3"/>
        <v>0</v>
      </c>
      <c r="M20" s="1">
        <f t="shared" si="4"/>
        <v>0</v>
      </c>
      <c r="N20" s="1">
        <v>0</v>
      </c>
      <c r="O20" s="1"/>
      <c r="P20" s="167">
        <f t="shared" si="5"/>
        <v>3.6999999999999998E-2</v>
      </c>
      <c r="Q20" s="173"/>
      <c r="R20" s="173">
        <v>2.2000000000000001E-4</v>
      </c>
      <c r="S20" s="167"/>
      <c r="Z20">
        <v>0</v>
      </c>
    </row>
    <row r="21" spans="1:26" ht="24.95" customHeight="1" x14ac:dyDescent="0.25">
      <c r="A21" s="171"/>
      <c r="B21" s="168" t="s">
        <v>80</v>
      </c>
      <c r="C21" s="172" t="s">
        <v>99</v>
      </c>
      <c r="D21" s="168" t="s">
        <v>100</v>
      </c>
      <c r="E21" s="168" t="s">
        <v>92</v>
      </c>
      <c r="F21" s="169">
        <v>167.614</v>
      </c>
      <c r="G21" s="170">
        <v>0</v>
      </c>
      <c r="H21" s="170">
        <v>0</v>
      </c>
      <c r="I21" s="170">
        <f t="shared" si="0"/>
        <v>0</v>
      </c>
      <c r="J21" s="168">
        <f t="shared" si="1"/>
        <v>0</v>
      </c>
      <c r="K21" s="1">
        <f t="shared" si="2"/>
        <v>0</v>
      </c>
      <c r="L21" s="1">
        <f t="shared" si="3"/>
        <v>0</v>
      </c>
      <c r="M21" s="1">
        <f t="shared" si="4"/>
        <v>0</v>
      </c>
      <c r="N21" s="1">
        <v>0</v>
      </c>
      <c r="O21" s="1"/>
      <c r="P21" s="167">
        <f t="shared" si="5"/>
        <v>0.32900000000000001</v>
      </c>
      <c r="Q21" s="173"/>
      <c r="R21" s="173">
        <v>1.9599999999999999E-3</v>
      </c>
      <c r="S21" s="167"/>
      <c r="Z21">
        <v>0</v>
      </c>
    </row>
    <row r="22" spans="1:26" ht="35.1" customHeight="1" x14ac:dyDescent="0.25">
      <c r="A22" s="171"/>
      <c r="B22" s="168" t="s">
        <v>80</v>
      </c>
      <c r="C22" s="172" t="s">
        <v>101</v>
      </c>
      <c r="D22" s="168" t="s">
        <v>102</v>
      </c>
      <c r="E22" s="168" t="s">
        <v>103</v>
      </c>
      <c r="F22" s="169">
        <v>15.3125</v>
      </c>
      <c r="G22" s="170">
        <v>0</v>
      </c>
      <c r="H22" s="170">
        <v>0</v>
      </c>
      <c r="I22" s="170">
        <f t="shared" si="0"/>
        <v>0</v>
      </c>
      <c r="J22" s="168">
        <f t="shared" si="1"/>
        <v>0</v>
      </c>
      <c r="K22" s="1">
        <f t="shared" si="2"/>
        <v>0</v>
      </c>
      <c r="L22" s="1">
        <f t="shared" si="3"/>
        <v>0</v>
      </c>
      <c r="M22" s="1">
        <f t="shared" si="4"/>
        <v>0</v>
      </c>
      <c r="N22" s="1">
        <v>0</v>
      </c>
      <c r="O22" s="1"/>
      <c r="P22" s="167">
        <f t="shared" si="5"/>
        <v>0.15</v>
      </c>
      <c r="Q22" s="173"/>
      <c r="R22" s="173">
        <v>9.7894999999999996E-3</v>
      </c>
      <c r="S22" s="167"/>
      <c r="Z22">
        <v>0</v>
      </c>
    </row>
    <row r="23" spans="1:26" ht="24.95" customHeight="1" x14ac:dyDescent="0.25">
      <c r="A23" s="171"/>
      <c r="B23" s="168" t="s">
        <v>80</v>
      </c>
      <c r="C23" s="172" t="s">
        <v>104</v>
      </c>
      <c r="D23" s="168" t="s">
        <v>105</v>
      </c>
      <c r="E23" s="168" t="s">
        <v>92</v>
      </c>
      <c r="F23" s="169">
        <v>3.7650000000000001</v>
      </c>
      <c r="G23" s="170">
        <v>0</v>
      </c>
      <c r="H23" s="170">
        <v>0</v>
      </c>
      <c r="I23" s="170">
        <f t="shared" si="0"/>
        <v>0</v>
      </c>
      <c r="J23" s="168">
        <f t="shared" si="1"/>
        <v>0</v>
      </c>
      <c r="K23" s="1">
        <f t="shared" si="2"/>
        <v>0</v>
      </c>
      <c r="L23" s="1">
        <f t="shared" si="3"/>
        <v>0</v>
      </c>
      <c r="M23" s="1">
        <f t="shared" si="4"/>
        <v>0</v>
      </c>
      <c r="N23" s="1">
        <v>0</v>
      </c>
      <c r="O23" s="1"/>
      <c r="P23" s="167">
        <f t="shared" si="5"/>
        <v>3.5999999999999997E-2</v>
      </c>
      <c r="Q23" s="173"/>
      <c r="R23" s="173">
        <v>9.4599999999999997E-3</v>
      </c>
      <c r="S23" s="167"/>
      <c r="Z23">
        <v>0</v>
      </c>
    </row>
    <row r="24" spans="1:26" ht="35.1" customHeight="1" x14ac:dyDescent="0.25">
      <c r="A24" s="171"/>
      <c r="B24" s="168" t="s">
        <v>80</v>
      </c>
      <c r="C24" s="172" t="s">
        <v>106</v>
      </c>
      <c r="D24" s="168" t="s">
        <v>107</v>
      </c>
      <c r="E24" s="168" t="s">
        <v>92</v>
      </c>
      <c r="F24" s="169">
        <v>53.1</v>
      </c>
      <c r="G24" s="170">
        <v>0</v>
      </c>
      <c r="H24" s="170">
        <v>0</v>
      </c>
      <c r="I24" s="170">
        <f t="shared" si="0"/>
        <v>0</v>
      </c>
      <c r="J24" s="168">
        <f t="shared" si="1"/>
        <v>0</v>
      </c>
      <c r="K24" s="1">
        <f t="shared" si="2"/>
        <v>0</v>
      </c>
      <c r="L24" s="1">
        <f t="shared" si="3"/>
        <v>0</v>
      </c>
      <c r="M24" s="1">
        <f t="shared" si="4"/>
        <v>0</v>
      </c>
      <c r="N24" s="1">
        <v>0</v>
      </c>
      <c r="O24" s="1"/>
      <c r="P24" s="167">
        <f t="shared" si="5"/>
        <v>0.51800000000000002</v>
      </c>
      <c r="Q24" s="173"/>
      <c r="R24" s="173">
        <v>9.75E-3</v>
      </c>
      <c r="S24" s="167"/>
      <c r="Z24">
        <v>0</v>
      </c>
    </row>
    <row r="25" spans="1:26" ht="24.95" customHeight="1" x14ac:dyDescent="0.25">
      <c r="A25" s="171"/>
      <c r="B25" s="168" t="s">
        <v>80</v>
      </c>
      <c r="C25" s="172" t="s">
        <v>108</v>
      </c>
      <c r="D25" s="168" t="s">
        <v>109</v>
      </c>
      <c r="E25" s="168" t="s">
        <v>110</v>
      </c>
      <c r="F25" s="169">
        <v>21.9</v>
      </c>
      <c r="G25" s="170">
        <v>0</v>
      </c>
      <c r="H25" s="170">
        <v>0</v>
      </c>
      <c r="I25" s="170">
        <f t="shared" si="0"/>
        <v>0</v>
      </c>
      <c r="J25" s="168">
        <f t="shared" si="1"/>
        <v>0</v>
      </c>
      <c r="K25" s="1">
        <f t="shared" si="2"/>
        <v>0</v>
      </c>
      <c r="L25" s="1">
        <f t="shared" si="3"/>
        <v>0</v>
      </c>
      <c r="M25" s="1">
        <f t="shared" si="4"/>
        <v>0</v>
      </c>
      <c r="N25" s="1">
        <v>0</v>
      </c>
      <c r="O25" s="1"/>
      <c r="P25" s="167">
        <f t="shared" si="5"/>
        <v>0.27100000000000002</v>
      </c>
      <c r="Q25" s="173"/>
      <c r="R25" s="173">
        <v>1.239E-2</v>
      </c>
      <c r="S25" s="167"/>
      <c r="Z25">
        <v>0</v>
      </c>
    </row>
    <row r="26" spans="1:26" ht="24.95" customHeight="1" x14ac:dyDescent="0.25">
      <c r="A26" s="171"/>
      <c r="B26" s="168" t="s">
        <v>111</v>
      </c>
      <c r="C26" s="172" t="s">
        <v>112</v>
      </c>
      <c r="D26" s="168" t="s">
        <v>113</v>
      </c>
      <c r="E26" s="168" t="s">
        <v>92</v>
      </c>
      <c r="F26" s="169">
        <v>20.57</v>
      </c>
      <c r="G26" s="170">
        <v>0</v>
      </c>
      <c r="H26" s="170">
        <v>0</v>
      </c>
      <c r="I26" s="170">
        <f t="shared" si="0"/>
        <v>0</v>
      </c>
      <c r="J26" s="168">
        <f t="shared" si="1"/>
        <v>0</v>
      </c>
      <c r="K26" s="1">
        <f t="shared" si="2"/>
        <v>0</v>
      </c>
      <c r="L26" s="1">
        <f t="shared" si="3"/>
        <v>0</v>
      </c>
      <c r="M26" s="1">
        <f t="shared" si="4"/>
        <v>0</v>
      </c>
      <c r="N26" s="1">
        <v>0</v>
      </c>
      <c r="O26" s="1"/>
      <c r="P26" s="167">
        <f t="shared" si="5"/>
        <v>0.77300000000000002</v>
      </c>
      <c r="Q26" s="173"/>
      <c r="R26" s="173">
        <v>3.7560000000000003E-2</v>
      </c>
      <c r="S26" s="167"/>
      <c r="Z26">
        <v>0</v>
      </c>
    </row>
    <row r="27" spans="1:26" x14ac:dyDescent="0.25">
      <c r="A27" s="156"/>
      <c r="B27" s="156"/>
      <c r="C27" s="156"/>
      <c r="D27" s="156" t="s">
        <v>63</v>
      </c>
      <c r="E27" s="156"/>
      <c r="F27" s="167"/>
      <c r="G27" s="159">
        <f>ROUND((SUM(L15:L26))/1,2)</f>
        <v>0</v>
      </c>
      <c r="H27" s="159">
        <f>ROUND((SUM(M15:M26))/1,2)</f>
        <v>0</v>
      </c>
      <c r="I27" s="159">
        <f>ROUND((SUM(I15:I26))/1,2)</f>
        <v>0</v>
      </c>
      <c r="J27" s="156"/>
      <c r="K27" s="156"/>
      <c r="L27" s="156">
        <f>ROUND((SUM(L15:L26))/1,2)</f>
        <v>0</v>
      </c>
      <c r="M27" s="156">
        <f>ROUND((SUM(M15:M26))/1,2)</f>
        <v>0</v>
      </c>
      <c r="N27" s="156"/>
      <c r="O27" s="156"/>
      <c r="P27" s="174">
        <f>ROUND((SUM(P15:P26))/1,2)</f>
        <v>5.46</v>
      </c>
      <c r="Q27" s="153"/>
      <c r="R27" s="153"/>
      <c r="S27" s="174">
        <f>ROUND((SUM(S15:S26))/1,2)</f>
        <v>0</v>
      </c>
      <c r="T27" s="153"/>
      <c r="U27" s="153"/>
      <c r="V27" s="153"/>
      <c r="W27" s="153"/>
      <c r="X27" s="153"/>
      <c r="Y27" s="153"/>
      <c r="Z27" s="153"/>
    </row>
    <row r="28" spans="1:26" x14ac:dyDescent="0.25">
      <c r="A28" s="1"/>
      <c r="B28" s="1"/>
      <c r="C28" s="1"/>
      <c r="D28" s="1"/>
      <c r="E28" s="1"/>
      <c r="F28" s="163"/>
      <c r="G28" s="149"/>
      <c r="H28" s="149"/>
      <c r="I28" s="149"/>
      <c r="J28" s="1"/>
      <c r="K28" s="1"/>
      <c r="L28" s="1"/>
      <c r="M28" s="1"/>
      <c r="N28" s="1"/>
      <c r="O28" s="1"/>
      <c r="P28" s="1"/>
      <c r="S28" s="1"/>
    </row>
    <row r="29" spans="1:26" x14ac:dyDescent="0.25">
      <c r="A29" s="156"/>
      <c r="B29" s="156"/>
      <c r="C29" s="156"/>
      <c r="D29" s="156" t="s">
        <v>64</v>
      </c>
      <c r="E29" s="156"/>
      <c r="F29" s="167"/>
      <c r="G29" s="157"/>
      <c r="H29" s="157"/>
      <c r="I29" s="157"/>
      <c r="J29" s="156"/>
      <c r="K29" s="156"/>
      <c r="L29" s="156"/>
      <c r="M29" s="156"/>
      <c r="N29" s="156"/>
      <c r="O29" s="156"/>
      <c r="P29" s="156"/>
      <c r="Q29" s="153"/>
      <c r="R29" s="153"/>
      <c r="S29" s="156"/>
      <c r="T29" s="153"/>
      <c r="U29" s="153"/>
      <c r="V29" s="153"/>
      <c r="W29" s="153"/>
      <c r="X29" s="153"/>
      <c r="Y29" s="153"/>
      <c r="Z29" s="153"/>
    </row>
    <row r="30" spans="1:26" ht="24.95" customHeight="1" x14ac:dyDescent="0.25">
      <c r="A30" s="171"/>
      <c r="B30" s="168" t="s">
        <v>114</v>
      </c>
      <c r="C30" s="172" t="s">
        <v>115</v>
      </c>
      <c r="D30" s="168" t="s">
        <v>116</v>
      </c>
      <c r="E30" s="168" t="s">
        <v>92</v>
      </c>
      <c r="F30" s="169">
        <v>240.1</v>
      </c>
      <c r="G30" s="170">
        <v>0</v>
      </c>
      <c r="H30" s="170">
        <v>0</v>
      </c>
      <c r="I30" s="170">
        <f t="shared" ref="I30:I40" si="6">ROUND(F30*(G30+H30),2)</f>
        <v>0</v>
      </c>
      <c r="J30" s="168">
        <f t="shared" ref="J30:J40" si="7">ROUND(F30*(N30),2)</f>
        <v>0</v>
      </c>
      <c r="K30" s="1">
        <f t="shared" ref="K30:K40" si="8">ROUND(F30*(O30),2)</f>
        <v>0</v>
      </c>
      <c r="L30" s="1">
        <f t="shared" ref="L30:L40" si="9">ROUND(F30*(G30),2)</f>
        <v>0</v>
      </c>
      <c r="M30" s="1">
        <f t="shared" ref="M30:M40" si="10">ROUND(F30*(H30),2)</f>
        <v>0</v>
      </c>
      <c r="N30" s="1">
        <v>0</v>
      </c>
      <c r="O30" s="1"/>
      <c r="P30" s="167">
        <f>ROUND(F30*(R30),3)</f>
        <v>3.9689999999999999</v>
      </c>
      <c r="Q30" s="173"/>
      <c r="R30" s="173">
        <v>1.653E-2</v>
      </c>
      <c r="S30" s="167"/>
      <c r="Z30">
        <v>0</v>
      </c>
    </row>
    <row r="31" spans="1:26" ht="24.95" customHeight="1" x14ac:dyDescent="0.25">
      <c r="A31" s="171"/>
      <c r="B31" s="168" t="s">
        <v>117</v>
      </c>
      <c r="C31" s="172" t="s">
        <v>118</v>
      </c>
      <c r="D31" s="168" t="s">
        <v>119</v>
      </c>
      <c r="E31" s="168" t="s">
        <v>92</v>
      </c>
      <c r="F31" s="169">
        <v>240.1</v>
      </c>
      <c r="G31" s="170">
        <v>0</v>
      </c>
      <c r="H31" s="170">
        <v>0</v>
      </c>
      <c r="I31" s="170">
        <f t="shared" si="6"/>
        <v>0</v>
      </c>
      <c r="J31" s="168">
        <f t="shared" si="7"/>
        <v>0</v>
      </c>
      <c r="K31" s="1">
        <f t="shared" si="8"/>
        <v>0</v>
      </c>
      <c r="L31" s="1">
        <f t="shared" si="9"/>
        <v>0</v>
      </c>
      <c r="M31" s="1">
        <f t="shared" si="10"/>
        <v>0</v>
      </c>
      <c r="N31" s="1">
        <v>0</v>
      </c>
      <c r="O31" s="1"/>
      <c r="P31" s="167"/>
      <c r="Q31" s="173"/>
      <c r="R31" s="173"/>
      <c r="S31" s="167"/>
      <c r="Z31">
        <v>0</v>
      </c>
    </row>
    <row r="32" spans="1:26" ht="24.95" customHeight="1" x14ac:dyDescent="0.25">
      <c r="A32" s="171"/>
      <c r="B32" s="168" t="s">
        <v>120</v>
      </c>
      <c r="C32" s="172" t="s">
        <v>121</v>
      </c>
      <c r="D32" s="168" t="s">
        <v>122</v>
      </c>
      <c r="E32" s="168" t="s">
        <v>86</v>
      </c>
      <c r="F32" s="169">
        <v>4</v>
      </c>
      <c r="G32" s="170">
        <v>0</v>
      </c>
      <c r="H32" s="170">
        <v>0</v>
      </c>
      <c r="I32" s="170">
        <f t="shared" si="6"/>
        <v>0</v>
      </c>
      <c r="J32" s="168">
        <f t="shared" si="7"/>
        <v>0</v>
      </c>
      <c r="K32" s="1">
        <f t="shared" si="8"/>
        <v>0</v>
      </c>
      <c r="L32" s="1">
        <f t="shared" si="9"/>
        <v>0</v>
      </c>
      <c r="M32" s="1">
        <f t="shared" si="10"/>
        <v>0</v>
      </c>
      <c r="N32" s="1">
        <v>0</v>
      </c>
      <c r="O32" s="1"/>
      <c r="P32" s="167"/>
      <c r="Q32" s="173"/>
      <c r="R32" s="173"/>
      <c r="S32" s="167"/>
      <c r="Z32">
        <v>0</v>
      </c>
    </row>
    <row r="33" spans="1:26" ht="24.95" customHeight="1" x14ac:dyDescent="0.25">
      <c r="A33" s="171"/>
      <c r="B33" s="168" t="s">
        <v>120</v>
      </c>
      <c r="C33" s="172" t="s">
        <v>123</v>
      </c>
      <c r="D33" s="168" t="s">
        <v>124</v>
      </c>
      <c r="E33" s="168" t="s">
        <v>86</v>
      </c>
      <c r="F33" s="169">
        <v>6</v>
      </c>
      <c r="G33" s="170">
        <v>0</v>
      </c>
      <c r="H33" s="170">
        <v>0</v>
      </c>
      <c r="I33" s="170">
        <f t="shared" si="6"/>
        <v>0</v>
      </c>
      <c r="J33" s="168">
        <f t="shared" si="7"/>
        <v>0</v>
      </c>
      <c r="K33" s="1">
        <f t="shared" si="8"/>
        <v>0</v>
      </c>
      <c r="L33" s="1">
        <f t="shared" si="9"/>
        <v>0</v>
      </c>
      <c r="M33" s="1">
        <f t="shared" si="10"/>
        <v>0</v>
      </c>
      <c r="N33" s="1">
        <v>0</v>
      </c>
      <c r="O33" s="1"/>
      <c r="P33" s="167"/>
      <c r="Q33" s="173"/>
      <c r="R33" s="173"/>
      <c r="S33" s="167"/>
      <c r="Z33">
        <v>0</v>
      </c>
    </row>
    <row r="34" spans="1:26" ht="24.95" customHeight="1" x14ac:dyDescent="0.25">
      <c r="A34" s="171"/>
      <c r="B34" s="168" t="s">
        <v>120</v>
      </c>
      <c r="C34" s="172" t="s">
        <v>125</v>
      </c>
      <c r="D34" s="168" t="s">
        <v>126</v>
      </c>
      <c r="E34" s="168" t="s">
        <v>92</v>
      </c>
      <c r="F34" s="169">
        <v>4.9640000000000004</v>
      </c>
      <c r="G34" s="170">
        <v>0</v>
      </c>
      <c r="H34" s="170">
        <v>0</v>
      </c>
      <c r="I34" s="170">
        <f t="shared" si="6"/>
        <v>0</v>
      </c>
      <c r="J34" s="168">
        <f t="shared" si="7"/>
        <v>0</v>
      </c>
      <c r="K34" s="1">
        <f t="shared" si="8"/>
        <v>0</v>
      </c>
      <c r="L34" s="1">
        <f t="shared" si="9"/>
        <v>0</v>
      </c>
      <c r="M34" s="1">
        <f t="shared" si="10"/>
        <v>0</v>
      </c>
      <c r="N34" s="1">
        <v>0</v>
      </c>
      <c r="O34" s="1"/>
      <c r="P34" s="167"/>
      <c r="Q34" s="173"/>
      <c r="R34" s="173"/>
      <c r="S34" s="167">
        <f>ROUND(F34*(X34),3)</f>
        <v>0.313</v>
      </c>
      <c r="X34">
        <v>6.3E-2</v>
      </c>
      <c r="Z34">
        <v>0</v>
      </c>
    </row>
    <row r="35" spans="1:26" ht="24.95" customHeight="1" x14ac:dyDescent="0.25">
      <c r="A35" s="171"/>
      <c r="B35" s="168" t="s">
        <v>120</v>
      </c>
      <c r="C35" s="172" t="s">
        <v>127</v>
      </c>
      <c r="D35" s="168" t="s">
        <v>128</v>
      </c>
      <c r="E35" s="168" t="s">
        <v>92</v>
      </c>
      <c r="F35" s="169">
        <v>18</v>
      </c>
      <c r="G35" s="170">
        <v>0</v>
      </c>
      <c r="H35" s="170">
        <v>0</v>
      </c>
      <c r="I35" s="170">
        <f t="shared" si="6"/>
        <v>0</v>
      </c>
      <c r="J35" s="168">
        <f t="shared" si="7"/>
        <v>0</v>
      </c>
      <c r="K35" s="1">
        <f t="shared" si="8"/>
        <v>0</v>
      </c>
      <c r="L35" s="1">
        <f t="shared" si="9"/>
        <v>0</v>
      </c>
      <c r="M35" s="1">
        <f t="shared" si="10"/>
        <v>0</v>
      </c>
      <c r="N35" s="1">
        <v>0</v>
      </c>
      <c r="O35" s="1"/>
      <c r="P35" s="167"/>
      <c r="Q35" s="173"/>
      <c r="R35" s="173"/>
      <c r="S35" s="167">
        <f>ROUND(F35*(X35),3)</f>
        <v>0.97199999999999998</v>
      </c>
      <c r="X35">
        <v>5.3999999999999999E-2</v>
      </c>
      <c r="Z35">
        <v>0</v>
      </c>
    </row>
    <row r="36" spans="1:26" ht="24.95" customHeight="1" x14ac:dyDescent="0.25">
      <c r="A36" s="171"/>
      <c r="B36" s="168" t="s">
        <v>120</v>
      </c>
      <c r="C36" s="172" t="s">
        <v>129</v>
      </c>
      <c r="D36" s="168" t="s">
        <v>130</v>
      </c>
      <c r="E36" s="168" t="s">
        <v>92</v>
      </c>
      <c r="F36" s="169">
        <v>9.4499999999999993</v>
      </c>
      <c r="G36" s="170">
        <v>0</v>
      </c>
      <c r="H36" s="170">
        <v>0</v>
      </c>
      <c r="I36" s="170">
        <f t="shared" si="6"/>
        <v>0</v>
      </c>
      <c r="J36" s="168">
        <f t="shared" si="7"/>
        <v>0</v>
      </c>
      <c r="K36" s="1">
        <f t="shared" si="8"/>
        <v>0</v>
      </c>
      <c r="L36" s="1">
        <f t="shared" si="9"/>
        <v>0</v>
      </c>
      <c r="M36" s="1">
        <f t="shared" si="10"/>
        <v>0</v>
      </c>
      <c r="N36" s="1">
        <v>0</v>
      </c>
      <c r="O36" s="1"/>
      <c r="P36" s="167"/>
      <c r="Q36" s="173"/>
      <c r="R36" s="173"/>
      <c r="S36" s="167">
        <f>ROUND(F36*(X36),3)</f>
        <v>0.77500000000000002</v>
      </c>
      <c r="X36">
        <v>8.2000000000000003E-2</v>
      </c>
      <c r="Z36">
        <v>0</v>
      </c>
    </row>
    <row r="37" spans="1:26" ht="24.95" customHeight="1" x14ac:dyDescent="0.25">
      <c r="A37" s="171"/>
      <c r="B37" s="168" t="s">
        <v>120</v>
      </c>
      <c r="C37" s="172" t="s">
        <v>131</v>
      </c>
      <c r="D37" s="168" t="s">
        <v>132</v>
      </c>
      <c r="E37" s="168" t="s">
        <v>83</v>
      </c>
      <c r="F37" s="169">
        <v>0.67500000000000004</v>
      </c>
      <c r="G37" s="170">
        <v>0</v>
      </c>
      <c r="H37" s="170">
        <v>0</v>
      </c>
      <c r="I37" s="170">
        <f t="shared" si="6"/>
        <v>0</v>
      </c>
      <c r="J37" s="168">
        <f t="shared" si="7"/>
        <v>0</v>
      </c>
      <c r="K37" s="1">
        <f t="shared" si="8"/>
        <v>0</v>
      </c>
      <c r="L37" s="1">
        <f t="shared" si="9"/>
        <v>0</v>
      </c>
      <c r="M37" s="1">
        <f t="shared" si="10"/>
        <v>0</v>
      </c>
      <c r="N37" s="1">
        <v>0</v>
      </c>
      <c r="O37" s="1"/>
      <c r="P37" s="167"/>
      <c r="Q37" s="173"/>
      <c r="R37" s="173"/>
      <c r="S37" s="167">
        <f>ROUND(F37*(X37),3)</f>
        <v>1.266</v>
      </c>
      <c r="X37">
        <v>1.875</v>
      </c>
      <c r="Z37">
        <v>0</v>
      </c>
    </row>
    <row r="38" spans="1:26" ht="24.95" customHeight="1" x14ac:dyDescent="0.25">
      <c r="A38" s="171"/>
      <c r="B38" s="168" t="s">
        <v>120</v>
      </c>
      <c r="C38" s="172" t="s">
        <v>133</v>
      </c>
      <c r="D38" s="168" t="s">
        <v>134</v>
      </c>
      <c r="E38" s="168" t="s">
        <v>135</v>
      </c>
      <c r="F38" s="169">
        <v>3.3252570000000001</v>
      </c>
      <c r="G38" s="170">
        <v>0</v>
      </c>
      <c r="H38" s="170">
        <v>0</v>
      </c>
      <c r="I38" s="170">
        <f t="shared" si="6"/>
        <v>0</v>
      </c>
      <c r="J38" s="168">
        <f t="shared" si="7"/>
        <v>0</v>
      </c>
      <c r="K38" s="1">
        <f t="shared" si="8"/>
        <v>0</v>
      </c>
      <c r="L38" s="1">
        <f t="shared" si="9"/>
        <v>0</v>
      </c>
      <c r="M38" s="1">
        <f t="shared" si="10"/>
        <v>0</v>
      </c>
      <c r="N38" s="1">
        <v>0</v>
      </c>
      <c r="O38" s="1"/>
      <c r="P38" s="167"/>
      <c r="Q38" s="173"/>
      <c r="R38" s="173"/>
      <c r="S38" s="167"/>
      <c r="Z38">
        <v>0</v>
      </c>
    </row>
    <row r="39" spans="1:26" ht="24.95" customHeight="1" x14ac:dyDescent="0.25">
      <c r="A39" s="171"/>
      <c r="B39" s="168" t="s">
        <v>120</v>
      </c>
      <c r="C39" s="172" t="s">
        <v>136</v>
      </c>
      <c r="D39" s="168" t="s">
        <v>137</v>
      </c>
      <c r="E39" s="168" t="s">
        <v>135</v>
      </c>
      <c r="F39" s="169">
        <v>3.3252570000000001</v>
      </c>
      <c r="G39" s="170">
        <v>0</v>
      </c>
      <c r="H39" s="170">
        <v>0</v>
      </c>
      <c r="I39" s="170">
        <f t="shared" si="6"/>
        <v>0</v>
      </c>
      <c r="J39" s="168">
        <f t="shared" si="7"/>
        <v>0</v>
      </c>
      <c r="K39" s="1">
        <f t="shared" si="8"/>
        <v>0</v>
      </c>
      <c r="L39" s="1">
        <f t="shared" si="9"/>
        <v>0</v>
      </c>
      <c r="M39" s="1">
        <f t="shared" si="10"/>
        <v>0</v>
      </c>
      <c r="N39" s="1">
        <v>0</v>
      </c>
      <c r="O39" s="1"/>
      <c r="P39" s="167"/>
      <c r="Q39" s="173"/>
      <c r="R39" s="173"/>
      <c r="S39" s="167"/>
      <c r="Z39">
        <v>0</v>
      </c>
    </row>
    <row r="40" spans="1:26" ht="24.95" customHeight="1" x14ac:dyDescent="0.25">
      <c r="A40" s="171"/>
      <c r="B40" s="168" t="s">
        <v>120</v>
      </c>
      <c r="C40" s="172" t="s">
        <v>138</v>
      </c>
      <c r="D40" s="168" t="s">
        <v>139</v>
      </c>
      <c r="E40" s="168" t="s">
        <v>135</v>
      </c>
      <c r="F40" s="169">
        <v>3.3252570000000001</v>
      </c>
      <c r="G40" s="170">
        <v>0</v>
      </c>
      <c r="H40" s="170">
        <v>0</v>
      </c>
      <c r="I40" s="170">
        <f t="shared" si="6"/>
        <v>0</v>
      </c>
      <c r="J40" s="168">
        <f t="shared" si="7"/>
        <v>0</v>
      </c>
      <c r="K40" s="1">
        <f t="shared" si="8"/>
        <v>0</v>
      </c>
      <c r="L40" s="1">
        <f t="shared" si="9"/>
        <v>0</v>
      </c>
      <c r="M40" s="1">
        <f t="shared" si="10"/>
        <v>0</v>
      </c>
      <c r="N40" s="1">
        <v>0</v>
      </c>
      <c r="O40" s="1"/>
      <c r="P40" s="167"/>
      <c r="Q40" s="173"/>
      <c r="R40" s="173"/>
      <c r="S40" s="167"/>
      <c r="Z40">
        <v>0</v>
      </c>
    </row>
    <row r="41" spans="1:26" x14ac:dyDescent="0.25">
      <c r="A41" s="156"/>
      <c r="B41" s="156"/>
      <c r="C41" s="156"/>
      <c r="D41" s="156" t="s">
        <v>64</v>
      </c>
      <c r="E41" s="156"/>
      <c r="F41" s="167"/>
      <c r="G41" s="159">
        <f>ROUND((SUM(L29:L40))/1,2)</f>
        <v>0</v>
      </c>
      <c r="H41" s="159">
        <f>ROUND((SUM(M29:M40))/1,2)</f>
        <v>0</v>
      </c>
      <c r="I41" s="159">
        <f>ROUND((SUM(I29:I40))/1,2)</f>
        <v>0</v>
      </c>
      <c r="J41" s="156"/>
      <c r="K41" s="156"/>
      <c r="L41" s="156">
        <f>ROUND((SUM(L29:L40))/1,2)</f>
        <v>0</v>
      </c>
      <c r="M41" s="156">
        <f>ROUND((SUM(M29:M40))/1,2)</f>
        <v>0</v>
      </c>
      <c r="N41" s="156"/>
      <c r="O41" s="156"/>
      <c r="P41" s="174">
        <f>ROUND((SUM(P29:P40))/1,2)</f>
        <v>3.97</v>
      </c>
      <c r="Q41" s="153"/>
      <c r="R41" s="153"/>
      <c r="S41" s="174">
        <f>ROUND((SUM(S29:S40))/1,2)</f>
        <v>3.33</v>
      </c>
      <c r="T41" s="153"/>
      <c r="U41" s="153"/>
      <c r="V41" s="153"/>
      <c r="W41" s="153"/>
      <c r="X41" s="153"/>
      <c r="Y41" s="153"/>
      <c r="Z41" s="153"/>
    </row>
    <row r="42" spans="1:26" x14ac:dyDescent="0.25">
      <c r="A42" s="1"/>
      <c r="B42" s="1"/>
      <c r="C42" s="1"/>
      <c r="D42" s="1"/>
      <c r="E42" s="1"/>
      <c r="F42" s="163"/>
      <c r="G42" s="149"/>
      <c r="H42" s="149"/>
      <c r="I42" s="149"/>
      <c r="J42" s="1"/>
      <c r="K42" s="1"/>
      <c r="L42" s="1"/>
      <c r="M42" s="1"/>
      <c r="N42" s="1"/>
      <c r="O42" s="1"/>
      <c r="P42" s="1"/>
      <c r="S42" s="1"/>
    </row>
    <row r="43" spans="1:26" x14ac:dyDescent="0.25">
      <c r="A43" s="156"/>
      <c r="B43" s="156"/>
      <c r="C43" s="156"/>
      <c r="D43" s="156" t="s">
        <v>65</v>
      </c>
      <c r="E43" s="156"/>
      <c r="F43" s="167"/>
      <c r="G43" s="157"/>
      <c r="H43" s="157"/>
      <c r="I43" s="157"/>
      <c r="J43" s="156"/>
      <c r="K43" s="156"/>
      <c r="L43" s="156"/>
      <c r="M43" s="156"/>
      <c r="N43" s="156"/>
      <c r="O43" s="156"/>
      <c r="P43" s="156"/>
      <c r="Q43" s="153"/>
      <c r="R43" s="153"/>
      <c r="S43" s="156"/>
      <c r="T43" s="153"/>
      <c r="U43" s="153"/>
      <c r="V43" s="153"/>
      <c r="W43" s="153"/>
      <c r="X43" s="153"/>
      <c r="Y43" s="153"/>
      <c r="Z43" s="153"/>
    </row>
    <row r="44" spans="1:26" ht="24.95" customHeight="1" x14ac:dyDescent="0.25">
      <c r="A44" s="171"/>
      <c r="B44" s="168" t="s">
        <v>80</v>
      </c>
      <c r="C44" s="172" t="s">
        <v>140</v>
      </c>
      <c r="D44" s="168" t="s">
        <v>141</v>
      </c>
      <c r="E44" s="168" t="s">
        <v>135</v>
      </c>
      <c r="F44" s="169">
        <v>10.361588133750001</v>
      </c>
      <c r="G44" s="170">
        <v>0</v>
      </c>
      <c r="H44" s="170">
        <v>0</v>
      </c>
      <c r="I44" s="170">
        <f>ROUND(F44*(G44+H44),2)</f>
        <v>0</v>
      </c>
      <c r="J44" s="168">
        <f>ROUND(F44*(N44),2)</f>
        <v>0</v>
      </c>
      <c r="K44" s="1">
        <f>ROUND(F44*(O44),2)</f>
        <v>0</v>
      </c>
      <c r="L44" s="1">
        <f>ROUND(F44*(G44),2)</f>
        <v>0</v>
      </c>
      <c r="M44" s="1">
        <f>ROUND(F44*(H44),2)</f>
        <v>0</v>
      </c>
      <c r="N44" s="1">
        <v>0</v>
      </c>
      <c r="O44" s="1"/>
      <c r="P44" s="167"/>
      <c r="Q44" s="173"/>
      <c r="R44" s="173"/>
      <c r="S44" s="167"/>
      <c r="Z44">
        <v>0</v>
      </c>
    </row>
    <row r="45" spans="1:26" x14ac:dyDescent="0.25">
      <c r="A45" s="156"/>
      <c r="B45" s="156"/>
      <c r="C45" s="156"/>
      <c r="D45" s="156" t="s">
        <v>65</v>
      </c>
      <c r="E45" s="156"/>
      <c r="F45" s="167"/>
      <c r="G45" s="159">
        <f>ROUND((SUM(L43:L44))/1,2)</f>
        <v>0</v>
      </c>
      <c r="H45" s="159">
        <f>ROUND((SUM(M43:M44))/1,2)</f>
        <v>0</v>
      </c>
      <c r="I45" s="159">
        <f>ROUND((SUM(I43:I44))/1,2)</f>
        <v>0</v>
      </c>
      <c r="J45" s="156"/>
      <c r="K45" s="156"/>
      <c r="L45" s="156">
        <f>ROUND((SUM(L43:L44))/1,2)</f>
        <v>0</v>
      </c>
      <c r="M45" s="156">
        <f>ROUND((SUM(M43:M44))/1,2)</f>
        <v>0</v>
      </c>
      <c r="N45" s="156"/>
      <c r="O45" s="156"/>
      <c r="P45" s="174">
        <f>ROUND((SUM(P43:P44))/1,2)</f>
        <v>0</v>
      </c>
      <c r="Q45" s="153"/>
      <c r="R45" s="153"/>
      <c r="S45" s="174">
        <f>ROUND((SUM(S43:S44))/1,2)</f>
        <v>0</v>
      </c>
      <c r="T45" s="153"/>
      <c r="U45" s="153"/>
      <c r="V45" s="153"/>
      <c r="W45" s="153"/>
      <c r="X45" s="153"/>
      <c r="Y45" s="153"/>
      <c r="Z45" s="153"/>
    </row>
    <row r="46" spans="1:26" x14ac:dyDescent="0.25">
      <c r="A46" s="1"/>
      <c r="B46" s="1"/>
      <c r="C46" s="1"/>
      <c r="D46" s="1"/>
      <c r="E46" s="1"/>
      <c r="F46" s="163"/>
      <c r="G46" s="149"/>
      <c r="H46" s="149"/>
      <c r="I46" s="149"/>
      <c r="J46" s="1"/>
      <c r="K46" s="1"/>
      <c r="L46" s="1"/>
      <c r="M46" s="1"/>
      <c r="N46" s="1"/>
      <c r="O46" s="1"/>
      <c r="P46" s="1"/>
      <c r="S46" s="1"/>
    </row>
    <row r="47" spans="1:26" x14ac:dyDescent="0.25">
      <c r="A47" s="156"/>
      <c r="B47" s="156"/>
      <c r="C47" s="156"/>
      <c r="D47" s="2" t="s">
        <v>61</v>
      </c>
      <c r="E47" s="156"/>
      <c r="F47" s="167"/>
      <c r="G47" s="159">
        <f>ROUND((SUM(L9:L46))/2,2)</f>
        <v>0</v>
      </c>
      <c r="H47" s="159">
        <f>ROUND((SUM(M9:M46))/2,2)</f>
        <v>0</v>
      </c>
      <c r="I47" s="159">
        <f>ROUND((SUM(I9:I46))/2,2)</f>
        <v>0</v>
      </c>
      <c r="J47" s="157"/>
      <c r="K47" s="156"/>
      <c r="L47" s="157">
        <f>ROUND((SUM(L9:L46))/2,2)</f>
        <v>0</v>
      </c>
      <c r="M47" s="157">
        <f>ROUND((SUM(M9:M46))/2,2)</f>
        <v>0</v>
      </c>
      <c r="N47" s="156"/>
      <c r="O47" s="156"/>
      <c r="P47" s="174">
        <f>ROUND((SUM(P9:P46))/2,2)</f>
        <v>10.37</v>
      </c>
      <c r="S47" s="174">
        <f>ROUND((SUM(S9:S46))/2,2)</f>
        <v>3.33</v>
      </c>
    </row>
    <row r="48" spans="1:26" x14ac:dyDescent="0.25">
      <c r="A48" s="1"/>
      <c r="B48" s="1"/>
      <c r="C48" s="1"/>
      <c r="D48" s="1"/>
      <c r="E48" s="1"/>
      <c r="F48" s="163"/>
      <c r="G48" s="149"/>
      <c r="H48" s="149"/>
      <c r="I48" s="149"/>
      <c r="J48" s="1"/>
      <c r="K48" s="1"/>
      <c r="L48" s="1"/>
      <c r="M48" s="1"/>
      <c r="N48" s="1"/>
      <c r="O48" s="1"/>
      <c r="P48" s="1"/>
      <c r="S48" s="1"/>
    </row>
    <row r="49" spans="1:26" x14ac:dyDescent="0.25">
      <c r="A49" s="156"/>
      <c r="B49" s="156"/>
      <c r="C49" s="156"/>
      <c r="D49" s="2" t="s">
        <v>66</v>
      </c>
      <c r="E49" s="156"/>
      <c r="F49" s="167"/>
      <c r="G49" s="157"/>
      <c r="H49" s="157"/>
      <c r="I49" s="157"/>
      <c r="J49" s="156"/>
      <c r="K49" s="156"/>
      <c r="L49" s="156"/>
      <c r="M49" s="156"/>
      <c r="N49" s="156"/>
      <c r="O49" s="156"/>
      <c r="P49" s="156"/>
      <c r="Q49" s="153"/>
      <c r="R49" s="153"/>
      <c r="S49" s="156"/>
      <c r="T49" s="153"/>
      <c r="U49" s="153"/>
      <c r="V49" s="153"/>
      <c r="W49" s="153"/>
      <c r="X49" s="153"/>
      <c r="Y49" s="153"/>
      <c r="Z49" s="153"/>
    </row>
    <row r="50" spans="1:26" x14ac:dyDescent="0.25">
      <c r="A50" s="156"/>
      <c r="B50" s="156"/>
      <c r="C50" s="156"/>
      <c r="D50" s="156" t="s">
        <v>67</v>
      </c>
      <c r="E50" s="156"/>
      <c r="F50" s="167"/>
      <c r="G50" s="157"/>
      <c r="H50" s="157"/>
      <c r="I50" s="157"/>
      <c r="J50" s="156"/>
      <c r="K50" s="156"/>
      <c r="L50" s="156"/>
      <c r="M50" s="156"/>
      <c r="N50" s="156"/>
      <c r="O50" s="156"/>
      <c r="P50" s="156"/>
      <c r="Q50" s="153"/>
      <c r="R50" s="153"/>
      <c r="S50" s="156"/>
      <c r="T50" s="153"/>
      <c r="U50" s="153"/>
      <c r="V50" s="153"/>
      <c r="W50" s="153"/>
      <c r="X50" s="153"/>
      <c r="Y50" s="153"/>
      <c r="Z50" s="153"/>
    </row>
    <row r="51" spans="1:26" ht="24.95" customHeight="1" x14ac:dyDescent="0.25">
      <c r="A51" s="171"/>
      <c r="B51" s="168" t="s">
        <v>142</v>
      </c>
      <c r="C51" s="172" t="s">
        <v>143</v>
      </c>
      <c r="D51" s="168" t="s">
        <v>144</v>
      </c>
      <c r="E51" s="168" t="s">
        <v>89</v>
      </c>
      <c r="F51" s="169">
        <v>15.7</v>
      </c>
      <c r="G51" s="170">
        <v>0</v>
      </c>
      <c r="H51" s="170">
        <v>0</v>
      </c>
      <c r="I51" s="170">
        <f>ROUND(F51*(G51+H51),2)</f>
        <v>0</v>
      </c>
      <c r="J51" s="168">
        <f>ROUND(F51*(N51),2)</f>
        <v>0</v>
      </c>
      <c r="K51" s="1">
        <f>ROUND(F51*(O51),2)</f>
        <v>0</v>
      </c>
      <c r="L51" s="1">
        <f>ROUND(F51*(G51),2)</f>
        <v>0</v>
      </c>
      <c r="M51" s="1">
        <f>ROUND(F51*(H51),2)</f>
        <v>0</v>
      </c>
      <c r="N51" s="1">
        <v>0</v>
      </c>
      <c r="O51" s="1"/>
      <c r="P51" s="167">
        <f>ROUND(F51*(R51),3)</f>
        <v>1E-3</v>
      </c>
      <c r="Q51" s="173"/>
      <c r="R51" s="173">
        <v>3.9499999999999998E-5</v>
      </c>
      <c r="S51" s="167"/>
      <c r="Z51">
        <v>0</v>
      </c>
    </row>
    <row r="52" spans="1:26" ht="24.95" customHeight="1" x14ac:dyDescent="0.25">
      <c r="A52" s="171"/>
      <c r="B52" s="168" t="s">
        <v>145</v>
      </c>
      <c r="C52" s="172" t="s">
        <v>146</v>
      </c>
      <c r="D52" s="168" t="s">
        <v>147</v>
      </c>
      <c r="E52" s="168" t="s">
        <v>89</v>
      </c>
      <c r="F52" s="169">
        <v>15.7</v>
      </c>
      <c r="G52" s="170">
        <v>0</v>
      </c>
      <c r="H52" s="170">
        <v>0</v>
      </c>
      <c r="I52" s="170">
        <f>ROUND(F52*(G52+H52),2)</f>
        <v>0</v>
      </c>
      <c r="J52" s="168">
        <f>ROUND(F52*(N52),2)</f>
        <v>0</v>
      </c>
      <c r="K52" s="1">
        <f>ROUND(F52*(O52),2)</f>
        <v>0</v>
      </c>
      <c r="L52" s="1">
        <f>ROUND(F52*(G52),2)</f>
        <v>0</v>
      </c>
      <c r="M52" s="1">
        <f>ROUND(F52*(H52),2)</f>
        <v>0</v>
      </c>
      <c r="N52" s="1">
        <v>0</v>
      </c>
      <c r="O52" s="1"/>
      <c r="P52" s="167"/>
      <c r="Q52" s="173"/>
      <c r="R52" s="173"/>
      <c r="S52" s="167">
        <f>ROUND(F52*(X52),3)</f>
        <v>2.1000000000000001E-2</v>
      </c>
      <c r="X52">
        <v>1.3500000000000001E-3</v>
      </c>
      <c r="Z52">
        <v>0</v>
      </c>
    </row>
    <row r="53" spans="1:26" x14ac:dyDescent="0.25">
      <c r="A53" s="156"/>
      <c r="B53" s="156"/>
      <c r="C53" s="156"/>
      <c r="D53" s="156" t="s">
        <v>67</v>
      </c>
      <c r="E53" s="156"/>
      <c r="F53" s="167"/>
      <c r="G53" s="159">
        <f>ROUND((SUM(L50:L52))/1,2)</f>
        <v>0</v>
      </c>
      <c r="H53" s="159">
        <f>ROUND((SUM(M50:M52))/1,2)</f>
        <v>0</v>
      </c>
      <c r="I53" s="159">
        <f>ROUND((SUM(I50:I52))/1,2)</f>
        <v>0</v>
      </c>
      <c r="J53" s="156"/>
      <c r="K53" s="156"/>
      <c r="L53" s="156">
        <f>ROUND((SUM(L50:L52))/1,2)</f>
        <v>0</v>
      </c>
      <c r="M53" s="156">
        <f>ROUND((SUM(M50:M52))/1,2)</f>
        <v>0</v>
      </c>
      <c r="N53" s="156"/>
      <c r="O53" s="156"/>
      <c r="P53" s="174">
        <f>ROUND((SUM(P50:P52))/1,2)</f>
        <v>0</v>
      </c>
      <c r="Q53" s="153"/>
      <c r="R53" s="153"/>
      <c r="S53" s="174">
        <f>ROUND((SUM(S50:S52))/1,2)</f>
        <v>0.02</v>
      </c>
      <c r="T53" s="153"/>
      <c r="U53" s="153"/>
      <c r="V53" s="153"/>
      <c r="W53" s="153"/>
      <c r="X53" s="153"/>
      <c r="Y53" s="153"/>
      <c r="Z53" s="153"/>
    </row>
    <row r="54" spans="1:26" x14ac:dyDescent="0.25">
      <c r="A54" s="1"/>
      <c r="B54" s="1"/>
      <c r="C54" s="1"/>
      <c r="D54" s="1"/>
      <c r="E54" s="1"/>
      <c r="F54" s="163"/>
      <c r="G54" s="149"/>
      <c r="H54" s="149"/>
      <c r="I54" s="149"/>
      <c r="J54" s="1"/>
      <c r="K54" s="1"/>
      <c r="L54" s="1"/>
      <c r="M54" s="1"/>
      <c r="N54" s="1"/>
      <c r="O54" s="1"/>
      <c r="P54" s="1"/>
      <c r="S54" s="1"/>
    </row>
    <row r="55" spans="1:26" x14ac:dyDescent="0.25">
      <c r="A55" s="156"/>
      <c r="B55" s="156"/>
      <c r="C55" s="156"/>
      <c r="D55" s="156" t="s">
        <v>68</v>
      </c>
      <c r="E55" s="156"/>
      <c r="F55" s="167"/>
      <c r="G55" s="157"/>
      <c r="H55" s="157"/>
      <c r="I55" s="157"/>
      <c r="J55" s="156"/>
      <c r="K55" s="156"/>
      <c r="L55" s="156"/>
      <c r="M55" s="156"/>
      <c r="N55" s="156"/>
      <c r="O55" s="156"/>
      <c r="P55" s="156"/>
      <c r="Q55" s="153"/>
      <c r="R55" s="153"/>
      <c r="S55" s="156"/>
      <c r="T55" s="153"/>
      <c r="U55" s="153"/>
      <c r="V55" s="153"/>
      <c r="W55" s="153"/>
      <c r="X55" s="153"/>
      <c r="Y55" s="153"/>
      <c r="Z55" s="153"/>
    </row>
    <row r="56" spans="1:26" ht="24.95" customHeight="1" x14ac:dyDescent="0.25">
      <c r="A56" s="171"/>
      <c r="B56" s="168" t="s">
        <v>148</v>
      </c>
      <c r="C56" s="172" t="s">
        <v>149</v>
      </c>
      <c r="D56" s="168" t="s">
        <v>150</v>
      </c>
      <c r="E56" s="168" t="s">
        <v>89</v>
      </c>
      <c r="F56" s="169">
        <v>65.88</v>
      </c>
      <c r="G56" s="170">
        <v>0</v>
      </c>
      <c r="H56" s="170">
        <v>0</v>
      </c>
      <c r="I56" s="170">
        <f t="shared" ref="I56:I63" si="11">ROUND(F56*(G56+H56),2)</f>
        <v>0</v>
      </c>
      <c r="J56" s="168">
        <f t="shared" ref="J56:J63" si="12">ROUND(F56*(N56),2)</f>
        <v>0</v>
      </c>
      <c r="K56" s="1">
        <f t="shared" ref="K56:K63" si="13">ROUND(F56*(O56),2)</f>
        <v>0</v>
      </c>
      <c r="L56" s="1">
        <f t="shared" ref="L56:L63" si="14">ROUND(F56*(G56),2)</f>
        <v>0</v>
      </c>
      <c r="M56" s="1">
        <f t="shared" ref="M56:M63" si="15">ROUND(F56*(H56),2)</f>
        <v>0</v>
      </c>
      <c r="N56" s="1">
        <v>0</v>
      </c>
      <c r="O56" s="1"/>
      <c r="P56" s="167">
        <f>ROUND(F56*(R56),3)</f>
        <v>7.0000000000000001E-3</v>
      </c>
      <c r="Q56" s="173"/>
      <c r="R56" s="173">
        <v>1E-4</v>
      </c>
      <c r="S56" s="167"/>
      <c r="Z56">
        <v>0</v>
      </c>
    </row>
    <row r="57" spans="1:26" ht="24.95" customHeight="1" x14ac:dyDescent="0.25">
      <c r="A57" s="171"/>
      <c r="B57" s="168" t="s">
        <v>148</v>
      </c>
      <c r="C57" s="172" t="s">
        <v>151</v>
      </c>
      <c r="D57" s="168" t="s">
        <v>152</v>
      </c>
      <c r="E57" s="168" t="s">
        <v>89</v>
      </c>
      <c r="F57" s="169">
        <v>21.6</v>
      </c>
      <c r="G57" s="170">
        <v>0</v>
      </c>
      <c r="H57" s="170">
        <v>0</v>
      </c>
      <c r="I57" s="170">
        <f t="shared" si="11"/>
        <v>0</v>
      </c>
      <c r="J57" s="168">
        <f t="shared" si="12"/>
        <v>0</v>
      </c>
      <c r="K57" s="1">
        <f t="shared" si="13"/>
        <v>0</v>
      </c>
      <c r="L57" s="1">
        <f t="shared" si="14"/>
        <v>0</v>
      </c>
      <c r="M57" s="1">
        <f t="shared" si="15"/>
        <v>0</v>
      </c>
      <c r="N57" s="1">
        <v>0</v>
      </c>
      <c r="O57" s="1"/>
      <c r="P57" s="167">
        <f>ROUND(F57*(R57),3)</f>
        <v>2E-3</v>
      </c>
      <c r="Q57" s="173"/>
      <c r="R57" s="173">
        <v>1.1E-4</v>
      </c>
      <c r="S57" s="167"/>
      <c r="Z57">
        <v>0</v>
      </c>
    </row>
    <row r="58" spans="1:26" ht="24.95" customHeight="1" x14ac:dyDescent="0.25">
      <c r="A58" s="171"/>
      <c r="B58" s="168" t="s">
        <v>148</v>
      </c>
      <c r="C58" s="172" t="s">
        <v>153</v>
      </c>
      <c r="D58" s="168" t="s">
        <v>154</v>
      </c>
      <c r="E58" s="168" t="s">
        <v>155</v>
      </c>
      <c r="F58" s="169">
        <v>0.89999999999999991</v>
      </c>
      <c r="G58" s="170">
        <v>0</v>
      </c>
      <c r="H58" s="170">
        <v>0</v>
      </c>
      <c r="I58" s="170">
        <f t="shared" si="11"/>
        <v>0</v>
      </c>
      <c r="J58" s="168">
        <f t="shared" si="12"/>
        <v>0</v>
      </c>
      <c r="K58" s="1">
        <f t="shared" si="13"/>
        <v>0</v>
      </c>
      <c r="L58" s="1">
        <f t="shared" si="14"/>
        <v>0</v>
      </c>
      <c r="M58" s="1">
        <f t="shared" si="15"/>
        <v>0</v>
      </c>
      <c r="N58" s="1">
        <v>0</v>
      </c>
      <c r="O58" s="1"/>
      <c r="P58" s="167"/>
      <c r="Q58" s="173"/>
      <c r="R58" s="173"/>
      <c r="S58" s="167"/>
      <c r="Z58">
        <v>0</v>
      </c>
    </row>
    <row r="59" spans="1:26" ht="24.95" customHeight="1" x14ac:dyDescent="0.25">
      <c r="A59" s="171"/>
      <c r="B59" s="168" t="s">
        <v>156</v>
      </c>
      <c r="C59" s="172" t="s">
        <v>157</v>
      </c>
      <c r="D59" s="168" t="s">
        <v>158</v>
      </c>
      <c r="E59" s="168" t="s">
        <v>86</v>
      </c>
      <c r="F59" s="169">
        <v>1</v>
      </c>
      <c r="G59" s="170">
        <v>0</v>
      </c>
      <c r="H59" s="170">
        <v>0</v>
      </c>
      <c r="I59" s="170">
        <f t="shared" si="11"/>
        <v>0</v>
      </c>
      <c r="J59" s="168">
        <f t="shared" si="12"/>
        <v>0</v>
      </c>
      <c r="K59" s="1">
        <f t="shared" si="13"/>
        <v>0</v>
      </c>
      <c r="L59" s="1">
        <f t="shared" si="14"/>
        <v>0</v>
      </c>
      <c r="M59" s="1">
        <f t="shared" si="15"/>
        <v>0</v>
      </c>
      <c r="N59" s="1">
        <v>0</v>
      </c>
      <c r="O59" s="1"/>
      <c r="P59" s="167">
        <f>ROUND(F59*(R59),3)</f>
        <v>4.1000000000000002E-2</v>
      </c>
      <c r="Q59" s="173"/>
      <c r="R59" s="173">
        <v>4.086E-2</v>
      </c>
      <c r="S59" s="167"/>
      <c r="Z59">
        <v>0</v>
      </c>
    </row>
    <row r="60" spans="1:26" ht="24.95" customHeight="1" x14ac:dyDescent="0.25">
      <c r="A60" s="171"/>
      <c r="B60" s="168" t="s">
        <v>156</v>
      </c>
      <c r="C60" s="172" t="s">
        <v>159</v>
      </c>
      <c r="D60" s="168" t="s">
        <v>160</v>
      </c>
      <c r="E60" s="168" t="s">
        <v>86</v>
      </c>
      <c r="F60" s="169">
        <v>6</v>
      </c>
      <c r="G60" s="170">
        <v>0</v>
      </c>
      <c r="H60" s="170">
        <v>0</v>
      </c>
      <c r="I60" s="170">
        <f t="shared" si="11"/>
        <v>0</v>
      </c>
      <c r="J60" s="168">
        <f t="shared" si="12"/>
        <v>0</v>
      </c>
      <c r="K60" s="1">
        <f t="shared" si="13"/>
        <v>0</v>
      </c>
      <c r="L60" s="1">
        <f t="shared" si="14"/>
        <v>0</v>
      </c>
      <c r="M60" s="1">
        <f t="shared" si="15"/>
        <v>0</v>
      </c>
      <c r="N60" s="1">
        <v>0</v>
      </c>
      <c r="O60" s="1"/>
      <c r="P60" s="167"/>
      <c r="Q60" s="173"/>
      <c r="R60" s="173"/>
      <c r="S60" s="167"/>
      <c r="Z60">
        <v>0</v>
      </c>
    </row>
    <row r="61" spans="1:26" ht="24.95" customHeight="1" x14ac:dyDescent="0.25">
      <c r="A61" s="171"/>
      <c r="B61" s="168" t="s">
        <v>156</v>
      </c>
      <c r="C61" s="172" t="s">
        <v>161</v>
      </c>
      <c r="D61" s="168" t="s">
        <v>162</v>
      </c>
      <c r="E61" s="168" t="s">
        <v>86</v>
      </c>
      <c r="F61" s="169">
        <v>2</v>
      </c>
      <c r="G61" s="170">
        <v>0</v>
      </c>
      <c r="H61" s="170">
        <v>0</v>
      </c>
      <c r="I61" s="170">
        <f t="shared" si="11"/>
        <v>0</v>
      </c>
      <c r="J61" s="168">
        <f t="shared" si="12"/>
        <v>0</v>
      </c>
      <c r="K61" s="1">
        <f t="shared" si="13"/>
        <v>0</v>
      </c>
      <c r="L61" s="1">
        <f t="shared" si="14"/>
        <v>0</v>
      </c>
      <c r="M61" s="1">
        <f t="shared" si="15"/>
        <v>0</v>
      </c>
      <c r="N61" s="1">
        <v>0</v>
      </c>
      <c r="O61" s="1"/>
      <c r="P61" s="167"/>
      <c r="Q61" s="173"/>
      <c r="R61" s="173"/>
      <c r="S61" s="167"/>
      <c r="Z61">
        <v>0</v>
      </c>
    </row>
    <row r="62" spans="1:26" ht="24.95" customHeight="1" x14ac:dyDescent="0.25">
      <c r="A62" s="171"/>
      <c r="B62" s="168" t="s">
        <v>156</v>
      </c>
      <c r="C62" s="172" t="s">
        <v>163</v>
      </c>
      <c r="D62" s="168" t="s">
        <v>164</v>
      </c>
      <c r="E62" s="168" t="s">
        <v>86</v>
      </c>
      <c r="F62" s="169">
        <v>4</v>
      </c>
      <c r="G62" s="170">
        <v>0</v>
      </c>
      <c r="H62" s="170">
        <v>0</v>
      </c>
      <c r="I62" s="170">
        <f t="shared" si="11"/>
        <v>0</v>
      </c>
      <c r="J62" s="168">
        <f t="shared" si="12"/>
        <v>0</v>
      </c>
      <c r="K62" s="1">
        <f t="shared" si="13"/>
        <v>0</v>
      </c>
      <c r="L62" s="1">
        <f t="shared" si="14"/>
        <v>0</v>
      </c>
      <c r="M62" s="1">
        <f t="shared" si="15"/>
        <v>0</v>
      </c>
      <c r="N62" s="1">
        <v>0</v>
      </c>
      <c r="O62" s="1"/>
      <c r="P62" s="167"/>
      <c r="Q62" s="173"/>
      <c r="R62" s="173"/>
      <c r="S62" s="167"/>
      <c r="Z62">
        <v>0</v>
      </c>
    </row>
    <row r="63" spans="1:26" ht="24.95" customHeight="1" x14ac:dyDescent="0.25">
      <c r="A63" s="171"/>
      <c r="B63" s="168" t="s">
        <v>156</v>
      </c>
      <c r="C63" s="172" t="s">
        <v>165</v>
      </c>
      <c r="D63" s="168" t="s">
        <v>166</v>
      </c>
      <c r="E63" s="168" t="s">
        <v>86</v>
      </c>
      <c r="F63" s="169">
        <v>1</v>
      </c>
      <c r="G63" s="170">
        <v>0</v>
      </c>
      <c r="H63" s="170">
        <v>0</v>
      </c>
      <c r="I63" s="170">
        <f t="shared" si="11"/>
        <v>0</v>
      </c>
      <c r="J63" s="168">
        <f t="shared" si="12"/>
        <v>0</v>
      </c>
      <c r="K63" s="1">
        <f t="shared" si="13"/>
        <v>0</v>
      </c>
      <c r="L63" s="1">
        <f t="shared" si="14"/>
        <v>0</v>
      </c>
      <c r="M63" s="1">
        <f t="shared" si="15"/>
        <v>0</v>
      </c>
      <c r="N63" s="1">
        <v>0</v>
      </c>
      <c r="O63" s="1"/>
      <c r="P63" s="167"/>
      <c r="Q63" s="173"/>
      <c r="R63" s="173"/>
      <c r="S63" s="167"/>
      <c r="Z63">
        <v>0</v>
      </c>
    </row>
    <row r="64" spans="1:26" x14ac:dyDescent="0.25">
      <c r="A64" s="156"/>
      <c r="B64" s="156"/>
      <c r="C64" s="156"/>
      <c r="D64" s="156" t="s">
        <v>68</v>
      </c>
      <c r="E64" s="156"/>
      <c r="F64" s="167"/>
      <c r="G64" s="159">
        <f>ROUND((SUM(L55:L63))/1,2)</f>
        <v>0</v>
      </c>
      <c r="H64" s="159">
        <f>ROUND((SUM(M55:M63))/1,2)</f>
        <v>0</v>
      </c>
      <c r="I64" s="159">
        <f>ROUND((SUM(I55:I63))/1,2)</f>
        <v>0</v>
      </c>
      <c r="J64" s="156"/>
      <c r="K64" s="156"/>
      <c r="L64" s="156">
        <f>ROUND((SUM(L55:L63))/1,2)</f>
        <v>0</v>
      </c>
      <c r="M64" s="156">
        <f>ROUND((SUM(M55:M63))/1,2)</f>
        <v>0</v>
      </c>
      <c r="N64" s="156"/>
      <c r="O64" s="156"/>
      <c r="P64" s="174">
        <f>ROUND((SUM(P55:P63))/1,2)</f>
        <v>0.05</v>
      </c>
      <c r="Q64" s="153"/>
      <c r="R64" s="153"/>
      <c r="S64" s="174">
        <f>ROUND((SUM(S55:S63))/1,2)</f>
        <v>0</v>
      </c>
      <c r="T64" s="153"/>
      <c r="U64" s="153"/>
      <c r="V64" s="153"/>
      <c r="W64" s="153"/>
      <c r="X64" s="153"/>
      <c r="Y64" s="153"/>
      <c r="Z64" s="153"/>
    </row>
    <row r="65" spans="1:26" x14ac:dyDescent="0.25">
      <c r="A65" s="1"/>
      <c r="B65" s="1"/>
      <c r="C65" s="1"/>
      <c r="D65" s="1"/>
      <c r="E65" s="1"/>
      <c r="F65" s="163"/>
      <c r="G65" s="149"/>
      <c r="H65" s="149"/>
      <c r="I65" s="149"/>
      <c r="J65" s="1"/>
      <c r="K65" s="1"/>
      <c r="L65" s="1"/>
      <c r="M65" s="1"/>
      <c r="N65" s="1"/>
      <c r="O65" s="1"/>
      <c r="P65" s="1"/>
      <c r="S65" s="1"/>
    </row>
    <row r="66" spans="1:26" x14ac:dyDescent="0.25">
      <c r="A66" s="156"/>
      <c r="B66" s="156"/>
      <c r="C66" s="156"/>
      <c r="D66" s="156" t="s">
        <v>69</v>
      </c>
      <c r="E66" s="156"/>
      <c r="F66" s="167"/>
      <c r="G66" s="157"/>
      <c r="H66" s="157"/>
      <c r="I66" s="157"/>
      <c r="J66" s="156"/>
      <c r="K66" s="156"/>
      <c r="L66" s="156"/>
      <c r="M66" s="156"/>
      <c r="N66" s="156"/>
      <c r="O66" s="156"/>
      <c r="P66" s="156"/>
      <c r="Q66" s="153"/>
      <c r="R66" s="153"/>
      <c r="S66" s="156"/>
      <c r="T66" s="153"/>
      <c r="U66" s="153"/>
      <c r="V66" s="153"/>
      <c r="W66" s="153"/>
      <c r="X66" s="153"/>
      <c r="Y66" s="153"/>
      <c r="Z66" s="153"/>
    </row>
    <row r="67" spans="1:26" ht="24.95" customHeight="1" x14ac:dyDescent="0.25">
      <c r="A67" s="171"/>
      <c r="B67" s="168" t="s">
        <v>167</v>
      </c>
      <c r="C67" s="172" t="s">
        <v>168</v>
      </c>
      <c r="D67" s="168" t="s">
        <v>169</v>
      </c>
      <c r="E67" s="168" t="s">
        <v>92</v>
      </c>
      <c r="F67" s="169">
        <v>41.54</v>
      </c>
      <c r="G67" s="170">
        <v>0</v>
      </c>
      <c r="H67" s="170">
        <v>0</v>
      </c>
      <c r="I67" s="170">
        <f>ROUND(F67*(G67+H67),2)</f>
        <v>0</v>
      </c>
      <c r="J67" s="168">
        <f>ROUND(F67*(N67),2)</f>
        <v>0</v>
      </c>
      <c r="K67" s="1">
        <f>ROUND(F67*(O67),2)</f>
        <v>0</v>
      </c>
      <c r="L67" s="1">
        <f>ROUND(F67*(G67),2)</f>
        <v>0</v>
      </c>
      <c r="M67" s="1">
        <f>ROUND(F67*(H67),2)</f>
        <v>0</v>
      </c>
      <c r="N67" s="1">
        <v>0</v>
      </c>
      <c r="O67" s="1"/>
      <c r="P67" s="167">
        <f>ROUND(F67*(R67),3)</f>
        <v>4.0000000000000001E-3</v>
      </c>
      <c r="Q67" s="173"/>
      <c r="R67" s="173">
        <v>1E-4</v>
      </c>
      <c r="S67" s="167"/>
      <c r="Z67">
        <v>0</v>
      </c>
    </row>
    <row r="68" spans="1:26" ht="24.95" customHeight="1" x14ac:dyDescent="0.25">
      <c r="A68" s="171"/>
      <c r="B68" s="168" t="s">
        <v>167</v>
      </c>
      <c r="C68" s="172" t="s">
        <v>170</v>
      </c>
      <c r="D68" s="168" t="s">
        <v>171</v>
      </c>
      <c r="E68" s="168" t="s">
        <v>92</v>
      </c>
      <c r="F68" s="169">
        <v>41.54</v>
      </c>
      <c r="G68" s="170">
        <v>0</v>
      </c>
      <c r="H68" s="170">
        <v>0</v>
      </c>
      <c r="I68" s="170">
        <f>ROUND(F68*(G68+H68),2)</f>
        <v>0</v>
      </c>
      <c r="J68" s="168">
        <f>ROUND(F68*(N68),2)</f>
        <v>0</v>
      </c>
      <c r="K68" s="1">
        <f>ROUND(F68*(O68),2)</f>
        <v>0</v>
      </c>
      <c r="L68" s="1">
        <f>ROUND(F68*(G68),2)</f>
        <v>0</v>
      </c>
      <c r="M68" s="1">
        <f>ROUND(F68*(H68),2)</f>
        <v>0</v>
      </c>
      <c r="N68" s="1">
        <v>0</v>
      </c>
      <c r="O68" s="1"/>
      <c r="P68" s="167">
        <f>ROUND(F68*(R68),3)</f>
        <v>1.4E-2</v>
      </c>
      <c r="Q68" s="173"/>
      <c r="R68" s="173">
        <v>3.3E-4</v>
      </c>
      <c r="S68" s="167"/>
      <c r="Z68">
        <v>0</v>
      </c>
    </row>
    <row r="69" spans="1:26" x14ac:dyDescent="0.25">
      <c r="A69" s="156"/>
      <c r="B69" s="156"/>
      <c r="C69" s="156"/>
      <c r="D69" s="156" t="s">
        <v>69</v>
      </c>
      <c r="E69" s="156"/>
      <c r="F69" s="167"/>
      <c r="G69" s="159">
        <f>ROUND((SUM(L66:L68))/1,2)</f>
        <v>0</v>
      </c>
      <c r="H69" s="159">
        <f>ROUND((SUM(M66:M68))/1,2)</f>
        <v>0</v>
      </c>
      <c r="I69" s="159">
        <f>ROUND((SUM(I66:I68))/1,2)</f>
        <v>0</v>
      </c>
      <c r="J69" s="156"/>
      <c r="K69" s="156"/>
      <c r="L69" s="156">
        <f>ROUND((SUM(L66:L68))/1,2)</f>
        <v>0</v>
      </c>
      <c r="M69" s="156">
        <f>ROUND((SUM(M66:M68))/1,2)</f>
        <v>0</v>
      </c>
      <c r="N69" s="156"/>
      <c r="O69" s="156"/>
      <c r="P69" s="174">
        <f>ROUND((SUM(P66:P68))/1,2)</f>
        <v>0.02</v>
      </c>
      <c r="S69" s="167">
        <f>ROUND((SUM(S66:S68))/1,2)</f>
        <v>0</v>
      </c>
    </row>
    <row r="70" spans="1:26" x14ac:dyDescent="0.25">
      <c r="A70" s="1"/>
      <c r="B70" s="1"/>
      <c r="C70" s="1"/>
      <c r="D70" s="1"/>
      <c r="E70" s="1"/>
      <c r="F70" s="163"/>
      <c r="G70" s="149"/>
      <c r="H70" s="149"/>
      <c r="I70" s="149"/>
      <c r="J70" s="1"/>
      <c r="K70" s="1"/>
      <c r="L70" s="1"/>
      <c r="M70" s="1"/>
      <c r="N70" s="1"/>
      <c r="O70" s="1"/>
      <c r="P70" s="1"/>
      <c r="S70" s="1"/>
    </row>
    <row r="71" spans="1:26" x14ac:dyDescent="0.25">
      <c r="A71" s="156"/>
      <c r="B71" s="156"/>
      <c r="C71" s="156"/>
      <c r="D71" s="2" t="s">
        <v>66</v>
      </c>
      <c r="E71" s="156"/>
      <c r="F71" s="167"/>
      <c r="G71" s="159">
        <f>ROUND((SUM(L49:L70))/2,2)</f>
        <v>0</v>
      </c>
      <c r="H71" s="159">
        <f>ROUND((SUM(M49:M70))/2,2)</f>
        <v>0</v>
      </c>
      <c r="I71" s="159">
        <f>ROUND((SUM(I49:I70))/2,2)</f>
        <v>0</v>
      </c>
      <c r="J71" s="156"/>
      <c r="K71" s="156"/>
      <c r="L71" s="156">
        <f>ROUND((SUM(L49:L70))/2,2)</f>
        <v>0</v>
      </c>
      <c r="M71" s="156">
        <f>ROUND((SUM(M49:M70))/2,2)</f>
        <v>0</v>
      </c>
      <c r="N71" s="156"/>
      <c r="O71" s="156"/>
      <c r="P71" s="174">
        <f>ROUND((SUM(P49:P70))/2,2)</f>
        <v>7.0000000000000007E-2</v>
      </c>
      <c r="S71" s="174">
        <f>ROUND((SUM(S49:S70))/2,2)</f>
        <v>0.02</v>
      </c>
    </row>
    <row r="72" spans="1:26" x14ac:dyDescent="0.25">
      <c r="A72" s="175"/>
      <c r="B72" s="175"/>
      <c r="C72" s="175"/>
      <c r="D72" s="175" t="s">
        <v>70</v>
      </c>
      <c r="E72" s="175"/>
      <c r="F72" s="176"/>
      <c r="G72" s="177">
        <f>ROUND((SUM(L9:L71))/3,2)</f>
        <v>0</v>
      </c>
      <c r="H72" s="177">
        <f>ROUND((SUM(M9:M71))/3,2)</f>
        <v>0</v>
      </c>
      <c r="I72" s="177">
        <f>ROUND((SUM(I9:I71))/3,2)</f>
        <v>0</v>
      </c>
      <c r="J72" s="175"/>
      <c r="K72" s="175">
        <f>ROUND((SUM(K9:K71))/3,2)</f>
        <v>0</v>
      </c>
      <c r="L72" s="175">
        <f>ROUND((SUM(L9:L71))/3,2)</f>
        <v>0</v>
      </c>
      <c r="M72" s="175">
        <f>ROUND((SUM(M9:M71))/3,2)</f>
        <v>0</v>
      </c>
      <c r="N72" s="175"/>
      <c r="O72" s="175"/>
      <c r="P72" s="176">
        <f>ROUND((SUM(P9:P71))/3,2)</f>
        <v>10.44</v>
      </c>
      <c r="S72" s="176">
        <f>ROUND((SUM(S9:S71))/3,2)</f>
        <v>3.35</v>
      </c>
      <c r="Z72">
        <f>(SUM(Z9:Z71))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Oprava KSB a OÚ v obci Kurimka / Administrativná budova - oprava  pohľadov severný , východný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Rekapitulácia</vt:lpstr>
      <vt:lpstr>Krycí list stavby</vt:lpstr>
      <vt:lpstr>Kryci_list 4098</vt:lpstr>
      <vt:lpstr>Rekap 4098</vt:lpstr>
      <vt:lpstr>SO 4098</vt:lpstr>
      <vt:lpstr>'Rekap 4098'!Názvy_tlače</vt:lpstr>
      <vt:lpstr>'SO 4098'!Názvy_tlače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Maiana Consulting</cp:lastModifiedBy>
  <dcterms:created xsi:type="dcterms:W3CDTF">2018-11-13T14:20:56Z</dcterms:created>
  <dcterms:modified xsi:type="dcterms:W3CDTF">2018-11-28T14:08:56Z</dcterms:modified>
</cp:coreProperties>
</file>