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9030"/>
  </bookViews>
  <sheets>
    <sheet name="Rekapitulácia" sheetId="1" r:id="rId1"/>
    <sheet name="Krycí list stavby" sheetId="2" r:id="rId2"/>
    <sheet name="Kryci_list 3917" sheetId="3" r:id="rId3"/>
    <sheet name="Rekap 3917" sheetId="4" r:id="rId4"/>
    <sheet name="SO 3917" sheetId="5" r:id="rId5"/>
    <sheet name="Kryci_list 3918" sheetId="6" r:id="rId6"/>
    <sheet name="Rekap 3918" sheetId="7" r:id="rId7"/>
    <sheet name="SO 3918" sheetId="8" r:id="rId8"/>
    <sheet name="Kryci_list 3921" sheetId="9" r:id="rId9"/>
    <sheet name="Rekap 3921" sheetId="10" r:id="rId10"/>
    <sheet name="SO 3921" sheetId="11" r:id="rId11"/>
    <sheet name="Kryci_list 3922" sheetId="12" r:id="rId12"/>
    <sheet name="Rekap 3922" sheetId="13" r:id="rId13"/>
    <sheet name="SO 3922" sheetId="14" r:id="rId14"/>
    <sheet name="Kryci_list 3923" sheetId="15" r:id="rId15"/>
    <sheet name="Rekap 3923" sheetId="16" r:id="rId16"/>
    <sheet name="SO 3923" sheetId="17" r:id="rId17"/>
  </sheets>
  <definedNames>
    <definedName name="_xlnm.Print_Titles" localSheetId="3">'Rekap 3917'!$9:$9</definedName>
    <definedName name="_xlnm.Print_Titles" localSheetId="6">'Rekap 3918'!$9:$9</definedName>
    <definedName name="_xlnm.Print_Titles" localSheetId="9">'Rekap 3921'!$9:$9</definedName>
    <definedName name="_xlnm.Print_Titles" localSheetId="12">'Rekap 3922'!$9:$9</definedName>
    <definedName name="_xlnm.Print_Titles" localSheetId="15">'Rekap 3923'!$9:$9</definedName>
    <definedName name="_xlnm.Print_Titles" localSheetId="4">'SO 3917'!$8:$8</definedName>
    <definedName name="_xlnm.Print_Titles" localSheetId="7">'SO 3918'!$8:$8</definedName>
    <definedName name="_xlnm.Print_Titles" localSheetId="10">'SO 3921'!$8:$8</definedName>
    <definedName name="_xlnm.Print_Titles" localSheetId="13">'SO 3922'!$8:$8</definedName>
    <definedName name="_xlnm.Print_Titles" localSheetId="16">'SO 3923'!$8:$8</definedName>
  </definedNames>
  <calcPr calcId="145621"/>
</workbook>
</file>

<file path=xl/calcChain.xml><?xml version="1.0" encoding="utf-8"?>
<calcChain xmlns="http://schemas.openxmlformats.org/spreadsheetml/2006/main">
  <c r="J16" i="2" l="1"/>
  <c r="F12" i="1"/>
  <c r="D12" i="1"/>
  <c r="J18" i="2" s="1"/>
  <c r="Z38" i="17"/>
  <c r="J17" i="15" s="1"/>
  <c r="S35" i="17"/>
  <c r="F12" i="16" s="1"/>
  <c r="K34" i="17"/>
  <c r="J34" i="17"/>
  <c r="P34" i="17"/>
  <c r="M34" i="17"/>
  <c r="L34" i="17"/>
  <c r="I34" i="17"/>
  <c r="K33" i="17"/>
  <c r="J33" i="17"/>
  <c r="P33" i="17"/>
  <c r="P35" i="17" s="1"/>
  <c r="E12" i="16" s="1"/>
  <c r="M33" i="17"/>
  <c r="M35" i="17" s="1"/>
  <c r="C12" i="16" s="1"/>
  <c r="L33" i="17"/>
  <c r="I33" i="17"/>
  <c r="K32" i="17"/>
  <c r="J32" i="17"/>
  <c r="L32" i="17"/>
  <c r="I32" i="17"/>
  <c r="K31" i="17"/>
  <c r="J31" i="17"/>
  <c r="L31" i="17"/>
  <c r="I31" i="17"/>
  <c r="K30" i="17"/>
  <c r="J30" i="17"/>
  <c r="L30" i="17"/>
  <c r="L35" i="17" s="1"/>
  <c r="B12" i="16" s="1"/>
  <c r="I30" i="17"/>
  <c r="K26" i="17"/>
  <c r="J26" i="17"/>
  <c r="M26" i="17"/>
  <c r="L26" i="17"/>
  <c r="I26" i="17"/>
  <c r="K25" i="17"/>
  <c r="J25" i="17"/>
  <c r="M25" i="17"/>
  <c r="L25" i="17"/>
  <c r="I25" i="17"/>
  <c r="K24" i="17"/>
  <c r="J24" i="17"/>
  <c r="M24" i="17"/>
  <c r="L24" i="17"/>
  <c r="I24" i="17"/>
  <c r="K23" i="17"/>
  <c r="J23" i="17"/>
  <c r="P23" i="17"/>
  <c r="M23" i="17"/>
  <c r="L23" i="17"/>
  <c r="I23" i="17"/>
  <c r="K22" i="17"/>
  <c r="J22" i="17"/>
  <c r="P22" i="17"/>
  <c r="M22" i="17"/>
  <c r="L22" i="17"/>
  <c r="I22" i="17"/>
  <c r="K21" i="17"/>
  <c r="J21" i="17"/>
  <c r="M21" i="17"/>
  <c r="L21" i="17"/>
  <c r="I21" i="17"/>
  <c r="K20" i="17"/>
  <c r="J20" i="17"/>
  <c r="M20" i="17"/>
  <c r="L20" i="17"/>
  <c r="I20" i="17"/>
  <c r="K19" i="17"/>
  <c r="I30" i="15" s="1"/>
  <c r="J30" i="15" s="1"/>
  <c r="J19" i="17"/>
  <c r="M19" i="17"/>
  <c r="L19" i="17"/>
  <c r="I19" i="17"/>
  <c r="K18" i="17"/>
  <c r="J18" i="17"/>
  <c r="M18" i="17"/>
  <c r="L18" i="17"/>
  <c r="I18" i="17"/>
  <c r="K17" i="17"/>
  <c r="J17" i="17"/>
  <c r="L17" i="17"/>
  <c r="I17" i="17"/>
  <c r="K16" i="17"/>
  <c r="J16" i="17"/>
  <c r="L16" i="17"/>
  <c r="I16" i="17"/>
  <c r="K15" i="17"/>
  <c r="J15" i="17"/>
  <c r="S15" i="17"/>
  <c r="L15" i="17"/>
  <c r="I15" i="17"/>
  <c r="K14" i="17"/>
  <c r="J14" i="17"/>
  <c r="L14" i="17"/>
  <c r="I14" i="17"/>
  <c r="K13" i="17"/>
  <c r="J13" i="17"/>
  <c r="L13" i="17"/>
  <c r="I13" i="17"/>
  <c r="K12" i="17"/>
  <c r="J12" i="17"/>
  <c r="L12" i="17"/>
  <c r="I12" i="17"/>
  <c r="K11" i="17"/>
  <c r="J11" i="17"/>
  <c r="L11" i="17"/>
  <c r="I11" i="17"/>
  <c r="Z43" i="14"/>
  <c r="J17" i="12" s="1"/>
  <c r="S40" i="14"/>
  <c r="F15" i="13" s="1"/>
  <c r="P40" i="14"/>
  <c r="E15" i="13" s="1"/>
  <c r="M40" i="14"/>
  <c r="C15" i="13" s="1"/>
  <c r="H40" i="14"/>
  <c r="K39" i="14"/>
  <c r="J39" i="14"/>
  <c r="L39" i="14"/>
  <c r="L40" i="14" s="1"/>
  <c r="B15" i="13" s="1"/>
  <c r="I39" i="14"/>
  <c r="I40" i="14" s="1"/>
  <c r="D15" i="13" s="1"/>
  <c r="P36" i="14"/>
  <c r="E14" i="13" s="1"/>
  <c r="H36" i="14"/>
  <c r="M36" i="14"/>
  <c r="C14" i="13" s="1"/>
  <c r="K35" i="14"/>
  <c r="J35" i="14"/>
  <c r="S35" i="14"/>
  <c r="S36" i="14" s="1"/>
  <c r="F14" i="13" s="1"/>
  <c r="L35" i="14"/>
  <c r="G36" i="14" s="1"/>
  <c r="I35" i="14"/>
  <c r="I36" i="14" s="1"/>
  <c r="D14" i="13" s="1"/>
  <c r="S32" i="14"/>
  <c r="F13" i="13" s="1"/>
  <c r="K31" i="14"/>
  <c r="J31" i="14"/>
  <c r="P31" i="14"/>
  <c r="M31" i="14"/>
  <c r="H32" i="14" s="1"/>
  <c r="L31" i="14"/>
  <c r="I31" i="14"/>
  <c r="K30" i="14"/>
  <c r="J30" i="14"/>
  <c r="L30" i="14"/>
  <c r="I30" i="14"/>
  <c r="K29" i="14"/>
  <c r="J29" i="14"/>
  <c r="L29" i="14"/>
  <c r="I29" i="14"/>
  <c r="K28" i="14"/>
  <c r="J28" i="14"/>
  <c r="P28" i="14"/>
  <c r="P32" i="14" s="1"/>
  <c r="E13" i="13" s="1"/>
  <c r="L28" i="14"/>
  <c r="I28" i="14"/>
  <c r="K27" i="14"/>
  <c r="J27" i="14"/>
  <c r="L27" i="14"/>
  <c r="I27" i="14"/>
  <c r="K26" i="14"/>
  <c r="J26" i="14"/>
  <c r="L26" i="14"/>
  <c r="G32" i="14" s="1"/>
  <c r="I26" i="14"/>
  <c r="S23" i="14"/>
  <c r="F12" i="13" s="1"/>
  <c r="H23" i="14"/>
  <c r="M23" i="14"/>
  <c r="C12" i="13" s="1"/>
  <c r="K22" i="14"/>
  <c r="J22" i="14"/>
  <c r="P22" i="14"/>
  <c r="P23" i="14" s="1"/>
  <c r="E12" i="13" s="1"/>
  <c r="L22" i="14"/>
  <c r="G23" i="14" s="1"/>
  <c r="I22" i="14"/>
  <c r="I23" i="14" s="1"/>
  <c r="D12" i="13" s="1"/>
  <c r="S19" i="14"/>
  <c r="K18" i="14"/>
  <c r="J18" i="14"/>
  <c r="P18" i="14"/>
  <c r="M18" i="14"/>
  <c r="H19" i="14" s="1"/>
  <c r="L18" i="14"/>
  <c r="I18" i="14"/>
  <c r="K17" i="14"/>
  <c r="J17" i="14"/>
  <c r="L17" i="14"/>
  <c r="I17" i="14"/>
  <c r="K16" i="14"/>
  <c r="J16" i="14"/>
  <c r="L16" i="14"/>
  <c r="I16" i="14"/>
  <c r="K15" i="14"/>
  <c r="J15" i="14"/>
  <c r="L15" i="14"/>
  <c r="I15" i="14"/>
  <c r="K14" i="14"/>
  <c r="J14" i="14"/>
  <c r="L14" i="14"/>
  <c r="I14" i="14"/>
  <c r="K13" i="14"/>
  <c r="J13" i="14"/>
  <c r="L13" i="14"/>
  <c r="I13" i="14"/>
  <c r="K12" i="14"/>
  <c r="J12" i="14"/>
  <c r="L12" i="14"/>
  <c r="I12" i="14"/>
  <c r="K11" i="14"/>
  <c r="J11" i="14"/>
  <c r="L11" i="14"/>
  <c r="I11" i="14"/>
  <c r="I19" i="14" s="1"/>
  <c r="D11" i="13" s="1"/>
  <c r="Z47" i="11"/>
  <c r="J17" i="9" s="1"/>
  <c r="S44" i="11"/>
  <c r="F15" i="10" s="1"/>
  <c r="P44" i="11"/>
  <c r="E15" i="10" s="1"/>
  <c r="M44" i="11"/>
  <c r="C15" i="10" s="1"/>
  <c r="H44" i="11"/>
  <c r="K43" i="11"/>
  <c r="J43" i="11"/>
  <c r="L43" i="11"/>
  <c r="L44" i="11" s="1"/>
  <c r="B15" i="10" s="1"/>
  <c r="I43" i="11"/>
  <c r="I44" i="11" s="1"/>
  <c r="D15" i="10" s="1"/>
  <c r="P40" i="11"/>
  <c r="E14" i="10" s="1"/>
  <c r="H40" i="11"/>
  <c r="M40" i="11"/>
  <c r="C14" i="10" s="1"/>
  <c r="K39" i="11"/>
  <c r="J39" i="11"/>
  <c r="S39" i="11"/>
  <c r="S40" i="11" s="1"/>
  <c r="F14" i="10" s="1"/>
  <c r="L39" i="11"/>
  <c r="G40" i="11" s="1"/>
  <c r="I39" i="11"/>
  <c r="I40" i="11" s="1"/>
  <c r="D14" i="10" s="1"/>
  <c r="S36" i="11"/>
  <c r="F13" i="10" s="1"/>
  <c r="K35" i="11"/>
  <c r="J35" i="11"/>
  <c r="P35" i="11"/>
  <c r="M35" i="11"/>
  <c r="L35" i="11"/>
  <c r="I35" i="11"/>
  <c r="K34" i="11"/>
  <c r="J34" i="11"/>
  <c r="P34" i="11"/>
  <c r="M34" i="11"/>
  <c r="L34" i="11"/>
  <c r="I34" i="11"/>
  <c r="K33" i="11"/>
  <c r="J33" i="11"/>
  <c r="L33" i="11"/>
  <c r="I33" i="11"/>
  <c r="K32" i="11"/>
  <c r="J32" i="11"/>
  <c r="P32" i="11"/>
  <c r="L32" i="11"/>
  <c r="I32" i="11"/>
  <c r="K31" i="11"/>
  <c r="J31" i="11"/>
  <c r="P31" i="11"/>
  <c r="L31" i="11"/>
  <c r="I31" i="11"/>
  <c r="K30" i="11"/>
  <c r="J30" i="11"/>
  <c r="P30" i="11"/>
  <c r="L30" i="11"/>
  <c r="I30" i="11"/>
  <c r="F12" i="10"/>
  <c r="S27" i="11"/>
  <c r="H27" i="11"/>
  <c r="M27" i="11"/>
  <c r="C12" i="10" s="1"/>
  <c r="K26" i="11"/>
  <c r="J26" i="11"/>
  <c r="P26" i="11"/>
  <c r="L26" i="11"/>
  <c r="I26" i="11"/>
  <c r="K25" i="11"/>
  <c r="J25" i="11"/>
  <c r="P25" i="11"/>
  <c r="L25" i="11"/>
  <c r="I25" i="11"/>
  <c r="K24" i="11"/>
  <c r="J24" i="11"/>
  <c r="P24" i="11"/>
  <c r="L24" i="11"/>
  <c r="I24" i="11"/>
  <c r="K23" i="11"/>
  <c r="J23" i="11"/>
  <c r="P23" i="11"/>
  <c r="L23" i="11"/>
  <c r="I23" i="11"/>
  <c r="F11" i="10"/>
  <c r="S20" i="11"/>
  <c r="K19" i="11"/>
  <c r="J19" i="11"/>
  <c r="P19" i="11"/>
  <c r="M19" i="11"/>
  <c r="L19" i="11"/>
  <c r="I19" i="11"/>
  <c r="K18" i="11"/>
  <c r="J18" i="11"/>
  <c r="L18" i="11"/>
  <c r="I18" i="11"/>
  <c r="K17" i="11"/>
  <c r="J17" i="11"/>
  <c r="L17" i="11"/>
  <c r="I17" i="11"/>
  <c r="K16" i="11"/>
  <c r="J16" i="11"/>
  <c r="L16" i="11"/>
  <c r="I16" i="11"/>
  <c r="K15" i="11"/>
  <c r="J15" i="11"/>
  <c r="L15" i="11"/>
  <c r="I15" i="11"/>
  <c r="K14" i="11"/>
  <c r="J14" i="11"/>
  <c r="L14" i="11"/>
  <c r="I14" i="11"/>
  <c r="K13" i="11"/>
  <c r="J13" i="11"/>
  <c r="L13" i="11"/>
  <c r="I13" i="11"/>
  <c r="K12" i="11"/>
  <c r="J12" i="11"/>
  <c r="L12" i="11"/>
  <c r="I12" i="11"/>
  <c r="K11" i="11"/>
  <c r="K47" i="11" s="1"/>
  <c r="K9" i="1" s="1"/>
  <c r="J11" i="11"/>
  <c r="L11" i="11"/>
  <c r="I11" i="11"/>
  <c r="Z44" i="8"/>
  <c r="J17" i="6" s="1"/>
  <c r="K40" i="8"/>
  <c r="J40" i="8"/>
  <c r="P40" i="8"/>
  <c r="M40" i="8"/>
  <c r="L40" i="8"/>
  <c r="I40" i="8"/>
  <c r="K39" i="8"/>
  <c r="J39" i="8"/>
  <c r="P39" i="8"/>
  <c r="M39" i="8"/>
  <c r="L39" i="8"/>
  <c r="I39" i="8"/>
  <c r="K38" i="8"/>
  <c r="J38" i="8"/>
  <c r="P38" i="8"/>
  <c r="M38" i="8"/>
  <c r="L38" i="8"/>
  <c r="I38" i="8"/>
  <c r="K37" i="8"/>
  <c r="J37" i="8"/>
  <c r="M37" i="8"/>
  <c r="L37" i="8"/>
  <c r="I37" i="8"/>
  <c r="K36" i="8"/>
  <c r="J36" i="8"/>
  <c r="M36" i="8"/>
  <c r="L36" i="8"/>
  <c r="I36" i="8"/>
  <c r="K35" i="8"/>
  <c r="J35" i="8"/>
  <c r="M35" i="8"/>
  <c r="L35" i="8"/>
  <c r="I35" i="8"/>
  <c r="K34" i="8"/>
  <c r="J34" i="8"/>
  <c r="M34" i="8"/>
  <c r="L34" i="8"/>
  <c r="I34" i="8"/>
  <c r="K33" i="8"/>
  <c r="J33" i="8"/>
  <c r="P33" i="8"/>
  <c r="M33" i="8"/>
  <c r="L33" i="8"/>
  <c r="I33" i="8"/>
  <c r="K32" i="8"/>
  <c r="J32" i="8"/>
  <c r="M32" i="8"/>
  <c r="L32" i="8"/>
  <c r="I32" i="8"/>
  <c r="K31" i="8"/>
  <c r="J31" i="8"/>
  <c r="P31" i="8"/>
  <c r="M31" i="8"/>
  <c r="L31" i="8"/>
  <c r="I31" i="8"/>
  <c r="K30" i="8"/>
  <c r="J30" i="8"/>
  <c r="M30" i="8"/>
  <c r="L30" i="8"/>
  <c r="I30" i="8"/>
  <c r="K29" i="8"/>
  <c r="J29" i="8"/>
  <c r="M29" i="8"/>
  <c r="L29" i="8"/>
  <c r="I29" i="8"/>
  <c r="K28" i="8"/>
  <c r="J28" i="8"/>
  <c r="M28" i="8"/>
  <c r="L28" i="8"/>
  <c r="I28" i="8"/>
  <c r="K27" i="8"/>
  <c r="J27" i="8"/>
  <c r="L27" i="8"/>
  <c r="I27" i="8"/>
  <c r="K26" i="8"/>
  <c r="J26" i="8"/>
  <c r="L26" i="8"/>
  <c r="I26" i="8"/>
  <c r="K25" i="8"/>
  <c r="I30" i="6" s="1"/>
  <c r="J30" i="6" s="1"/>
  <c r="J25" i="8"/>
  <c r="P25" i="8"/>
  <c r="L25" i="8"/>
  <c r="I25" i="8"/>
  <c r="K24" i="8"/>
  <c r="J24" i="8"/>
  <c r="S24" i="8"/>
  <c r="L24" i="8"/>
  <c r="I24" i="8"/>
  <c r="K23" i="8"/>
  <c r="J23" i="8"/>
  <c r="L23" i="8"/>
  <c r="I23" i="8"/>
  <c r="K22" i="8"/>
  <c r="J22" i="8"/>
  <c r="L22" i="8"/>
  <c r="I22" i="8"/>
  <c r="K21" i="8"/>
  <c r="J21" i="8"/>
  <c r="L21" i="8"/>
  <c r="I21" i="8"/>
  <c r="K20" i="8"/>
  <c r="J20" i="8"/>
  <c r="L20" i="8"/>
  <c r="I20" i="8"/>
  <c r="K19" i="8"/>
  <c r="J19" i="8"/>
  <c r="L19" i="8"/>
  <c r="I19" i="8"/>
  <c r="K18" i="8"/>
  <c r="J18" i="8"/>
  <c r="L18" i="8"/>
  <c r="I18" i="8"/>
  <c r="K17" i="8"/>
  <c r="J17" i="8"/>
  <c r="L17" i="8"/>
  <c r="I17" i="8"/>
  <c r="K16" i="8"/>
  <c r="J16" i="8"/>
  <c r="L16" i="8"/>
  <c r="I16" i="8"/>
  <c r="K15" i="8"/>
  <c r="J15" i="8"/>
  <c r="L15" i="8"/>
  <c r="I15" i="8"/>
  <c r="K14" i="8"/>
  <c r="J14" i="8"/>
  <c r="L14" i="8"/>
  <c r="I14" i="8"/>
  <c r="K13" i="8"/>
  <c r="J13" i="8"/>
  <c r="L13" i="8"/>
  <c r="I13" i="8"/>
  <c r="K12" i="8"/>
  <c r="J12" i="8"/>
  <c r="L12" i="8"/>
  <c r="I12" i="8"/>
  <c r="K11" i="8"/>
  <c r="J11" i="8"/>
  <c r="L11" i="8"/>
  <c r="I11" i="8"/>
  <c r="Z211" i="5"/>
  <c r="J17" i="3" s="1"/>
  <c r="M208" i="5"/>
  <c r="C35" i="4" s="1"/>
  <c r="H208" i="5"/>
  <c r="K207" i="5"/>
  <c r="J207" i="5"/>
  <c r="S207" i="5"/>
  <c r="P207" i="5"/>
  <c r="L207" i="5"/>
  <c r="I207" i="5"/>
  <c r="K206" i="5"/>
  <c r="J206" i="5"/>
  <c r="S206" i="5"/>
  <c r="S208" i="5" s="1"/>
  <c r="F35" i="4" s="1"/>
  <c r="P206" i="5"/>
  <c r="L206" i="5"/>
  <c r="I206" i="5"/>
  <c r="I208" i="5" s="1"/>
  <c r="D35" i="4" s="1"/>
  <c r="C34" i="4"/>
  <c r="H203" i="5"/>
  <c r="M203" i="5"/>
  <c r="K202" i="5"/>
  <c r="J202" i="5"/>
  <c r="S202" i="5"/>
  <c r="S203" i="5" s="1"/>
  <c r="F34" i="4" s="1"/>
  <c r="P202" i="5"/>
  <c r="P203" i="5" s="1"/>
  <c r="E34" i="4" s="1"/>
  <c r="L202" i="5"/>
  <c r="G203" i="5" s="1"/>
  <c r="I202" i="5"/>
  <c r="I203" i="5" s="1"/>
  <c r="D34" i="4" s="1"/>
  <c r="K198" i="5"/>
  <c r="J198" i="5"/>
  <c r="S198" i="5"/>
  <c r="P198" i="5"/>
  <c r="M198" i="5"/>
  <c r="H199" i="5" s="1"/>
  <c r="L198" i="5"/>
  <c r="I198" i="5"/>
  <c r="K197" i="5"/>
  <c r="J197" i="5"/>
  <c r="L197" i="5"/>
  <c r="I197" i="5"/>
  <c r="K196" i="5"/>
  <c r="J196" i="5"/>
  <c r="S196" i="5"/>
  <c r="S199" i="5" s="1"/>
  <c r="F33" i="4" s="1"/>
  <c r="P196" i="5"/>
  <c r="L196" i="5"/>
  <c r="G199" i="5" s="1"/>
  <c r="I196" i="5"/>
  <c r="I199" i="5" s="1"/>
  <c r="D33" i="4" s="1"/>
  <c r="S193" i="5"/>
  <c r="F32" i="4" s="1"/>
  <c r="K192" i="5"/>
  <c r="J192" i="5"/>
  <c r="P192" i="5"/>
  <c r="M192" i="5"/>
  <c r="H193" i="5" s="1"/>
  <c r="L192" i="5"/>
  <c r="I192" i="5"/>
  <c r="K191" i="5"/>
  <c r="J191" i="5"/>
  <c r="L191" i="5"/>
  <c r="I191" i="5"/>
  <c r="K190" i="5"/>
  <c r="J190" i="5"/>
  <c r="P190" i="5"/>
  <c r="L190" i="5"/>
  <c r="I190" i="5"/>
  <c r="K189" i="5"/>
  <c r="J189" i="5"/>
  <c r="P189" i="5"/>
  <c r="L189" i="5"/>
  <c r="G193" i="5" s="1"/>
  <c r="I189" i="5"/>
  <c r="K185" i="5"/>
  <c r="J185" i="5"/>
  <c r="M185" i="5"/>
  <c r="L185" i="5"/>
  <c r="I185" i="5"/>
  <c r="K184" i="5"/>
  <c r="J184" i="5"/>
  <c r="M184" i="5"/>
  <c r="L184" i="5"/>
  <c r="I184" i="5"/>
  <c r="K183" i="5"/>
  <c r="J183" i="5"/>
  <c r="M183" i="5"/>
  <c r="L183" i="5"/>
  <c r="I183" i="5"/>
  <c r="K182" i="5"/>
  <c r="J182" i="5"/>
  <c r="P182" i="5"/>
  <c r="M182" i="5"/>
  <c r="L182" i="5"/>
  <c r="I182" i="5"/>
  <c r="K181" i="5"/>
  <c r="J181" i="5"/>
  <c r="P181" i="5"/>
  <c r="M181" i="5"/>
  <c r="L181" i="5"/>
  <c r="I181" i="5"/>
  <c r="K180" i="5"/>
  <c r="J180" i="5"/>
  <c r="P180" i="5"/>
  <c r="M180" i="5"/>
  <c r="L180" i="5"/>
  <c r="I180" i="5"/>
  <c r="K179" i="5"/>
  <c r="J179" i="5"/>
  <c r="L179" i="5"/>
  <c r="I179" i="5"/>
  <c r="K178" i="5"/>
  <c r="J178" i="5"/>
  <c r="P178" i="5"/>
  <c r="L178" i="5"/>
  <c r="I178" i="5"/>
  <c r="K177" i="5"/>
  <c r="J177" i="5"/>
  <c r="S177" i="5"/>
  <c r="S186" i="5" s="1"/>
  <c r="F31" i="4" s="1"/>
  <c r="L177" i="5"/>
  <c r="G186" i="5" s="1"/>
  <c r="I177" i="5"/>
  <c r="I186" i="5" s="1"/>
  <c r="D31" i="4" s="1"/>
  <c r="S174" i="5"/>
  <c r="F30" i="4" s="1"/>
  <c r="K173" i="5"/>
  <c r="J173" i="5"/>
  <c r="P173" i="5"/>
  <c r="M173" i="5"/>
  <c r="L173" i="5"/>
  <c r="I173" i="5"/>
  <c r="K172" i="5"/>
  <c r="J172" i="5"/>
  <c r="P172" i="5"/>
  <c r="M172" i="5"/>
  <c r="L172" i="5"/>
  <c r="I172" i="5"/>
  <c r="K171" i="5"/>
  <c r="J171" i="5"/>
  <c r="P171" i="5"/>
  <c r="M171" i="5"/>
  <c r="L171" i="5"/>
  <c r="I171" i="5"/>
  <c r="K170" i="5"/>
  <c r="J170" i="5"/>
  <c r="P170" i="5"/>
  <c r="M170" i="5"/>
  <c r="H174" i="5" s="1"/>
  <c r="L170" i="5"/>
  <c r="I170" i="5"/>
  <c r="K169" i="5"/>
  <c r="J169" i="5"/>
  <c r="L169" i="5"/>
  <c r="I169" i="5"/>
  <c r="K168" i="5"/>
  <c r="J168" i="5"/>
  <c r="P168" i="5"/>
  <c r="L168" i="5"/>
  <c r="I168" i="5"/>
  <c r="K167" i="5"/>
  <c r="J167" i="5"/>
  <c r="L167" i="5"/>
  <c r="I167" i="5"/>
  <c r="S164" i="5"/>
  <c r="F29" i="4" s="1"/>
  <c r="H164" i="5"/>
  <c r="M164" i="5"/>
  <c r="C29" i="4" s="1"/>
  <c r="K163" i="5"/>
  <c r="J163" i="5"/>
  <c r="L163" i="5"/>
  <c r="I163" i="5"/>
  <c r="K162" i="5"/>
  <c r="J162" i="5"/>
  <c r="S162" i="5"/>
  <c r="P162" i="5"/>
  <c r="L162" i="5"/>
  <c r="I162" i="5"/>
  <c r="K161" i="5"/>
  <c r="J161" i="5"/>
  <c r="P161" i="5"/>
  <c r="L161" i="5"/>
  <c r="I161" i="5"/>
  <c r="K160" i="5"/>
  <c r="J160" i="5"/>
  <c r="P160" i="5"/>
  <c r="L160" i="5"/>
  <c r="I160" i="5"/>
  <c r="K159" i="5"/>
  <c r="J159" i="5"/>
  <c r="P159" i="5"/>
  <c r="L159" i="5"/>
  <c r="I159" i="5"/>
  <c r="K158" i="5"/>
  <c r="J158" i="5"/>
  <c r="P158" i="5"/>
  <c r="L158" i="5"/>
  <c r="I158" i="5"/>
  <c r="I164" i="5" s="1"/>
  <c r="D29" i="4" s="1"/>
  <c r="K157" i="5"/>
  <c r="J157" i="5"/>
  <c r="P157" i="5"/>
  <c r="L157" i="5"/>
  <c r="G164" i="5" s="1"/>
  <c r="I157" i="5"/>
  <c r="S154" i="5"/>
  <c r="F28" i="4" s="1"/>
  <c r="H154" i="5"/>
  <c r="M154" i="5"/>
  <c r="C28" i="4" s="1"/>
  <c r="K153" i="5"/>
  <c r="J153" i="5"/>
  <c r="L153" i="5"/>
  <c r="I153" i="5"/>
  <c r="K152" i="5"/>
  <c r="J152" i="5"/>
  <c r="P152" i="5"/>
  <c r="P154" i="5" s="1"/>
  <c r="E28" i="4" s="1"/>
  <c r="L152" i="5"/>
  <c r="I152" i="5"/>
  <c r="I154" i="5" s="1"/>
  <c r="D28" i="4" s="1"/>
  <c r="S149" i="5"/>
  <c r="F27" i="4" s="1"/>
  <c r="K148" i="5"/>
  <c r="J148" i="5"/>
  <c r="P148" i="5"/>
  <c r="M148" i="5"/>
  <c r="L148" i="5"/>
  <c r="I148" i="5"/>
  <c r="K147" i="5"/>
  <c r="J147" i="5"/>
  <c r="P147" i="5"/>
  <c r="M147" i="5"/>
  <c r="L147" i="5"/>
  <c r="I147" i="5"/>
  <c r="K146" i="5"/>
  <c r="J146" i="5"/>
  <c r="P146" i="5"/>
  <c r="M146" i="5"/>
  <c r="L146" i="5"/>
  <c r="I146" i="5"/>
  <c r="K145" i="5"/>
  <c r="J145" i="5"/>
  <c r="P145" i="5"/>
  <c r="M145" i="5"/>
  <c r="L145" i="5"/>
  <c r="I145" i="5"/>
  <c r="K144" i="5"/>
  <c r="J144" i="5"/>
  <c r="L144" i="5"/>
  <c r="I144" i="5"/>
  <c r="K143" i="5"/>
  <c r="J143" i="5"/>
  <c r="L143" i="5"/>
  <c r="I143" i="5"/>
  <c r="K142" i="5"/>
  <c r="J142" i="5"/>
  <c r="P142" i="5"/>
  <c r="L142" i="5"/>
  <c r="I142" i="5"/>
  <c r="K141" i="5"/>
  <c r="J141" i="5"/>
  <c r="L141" i="5"/>
  <c r="I141" i="5"/>
  <c r="K140" i="5"/>
  <c r="J140" i="5"/>
  <c r="P140" i="5"/>
  <c r="L140" i="5"/>
  <c r="I140" i="5"/>
  <c r="K139" i="5"/>
  <c r="J139" i="5"/>
  <c r="L139" i="5"/>
  <c r="I139" i="5"/>
  <c r="K138" i="5"/>
  <c r="J138" i="5"/>
  <c r="L138" i="5"/>
  <c r="I138" i="5"/>
  <c r="K137" i="5"/>
  <c r="J137" i="5"/>
  <c r="P137" i="5"/>
  <c r="L137" i="5"/>
  <c r="I137" i="5"/>
  <c r="K133" i="5"/>
  <c r="J133" i="5"/>
  <c r="P133" i="5"/>
  <c r="M133" i="5"/>
  <c r="H134" i="5" s="1"/>
  <c r="L133" i="5"/>
  <c r="I133" i="5"/>
  <c r="K132" i="5"/>
  <c r="J132" i="5"/>
  <c r="S132" i="5"/>
  <c r="P132" i="5"/>
  <c r="L132" i="5"/>
  <c r="I132" i="5"/>
  <c r="K131" i="5"/>
  <c r="J131" i="5"/>
  <c r="P131" i="5"/>
  <c r="L131" i="5"/>
  <c r="I131" i="5"/>
  <c r="K130" i="5"/>
  <c r="J130" i="5"/>
  <c r="S130" i="5"/>
  <c r="P130" i="5"/>
  <c r="L130" i="5"/>
  <c r="I130" i="5"/>
  <c r="K129" i="5"/>
  <c r="J129" i="5"/>
  <c r="S129" i="5"/>
  <c r="P129" i="5"/>
  <c r="L129" i="5"/>
  <c r="I129" i="5"/>
  <c r="I134" i="5" s="1"/>
  <c r="D26" i="4" s="1"/>
  <c r="K125" i="5"/>
  <c r="J125" i="5"/>
  <c r="P125" i="5"/>
  <c r="M125" i="5"/>
  <c r="H126" i="5" s="1"/>
  <c r="L125" i="5"/>
  <c r="I125" i="5"/>
  <c r="K124" i="5"/>
  <c r="J124" i="5"/>
  <c r="P124" i="5"/>
  <c r="L124" i="5"/>
  <c r="I124" i="5"/>
  <c r="K123" i="5"/>
  <c r="J123" i="5"/>
  <c r="P123" i="5"/>
  <c r="L123" i="5"/>
  <c r="I123" i="5"/>
  <c r="K122" i="5"/>
  <c r="J122" i="5"/>
  <c r="S122" i="5"/>
  <c r="S126" i="5" s="1"/>
  <c r="F25" i="4" s="1"/>
  <c r="L122" i="5"/>
  <c r="I122" i="5"/>
  <c r="K121" i="5"/>
  <c r="J121" i="5"/>
  <c r="P121" i="5"/>
  <c r="L121" i="5"/>
  <c r="I121" i="5"/>
  <c r="K120" i="5"/>
  <c r="J120" i="5"/>
  <c r="P120" i="5"/>
  <c r="L120" i="5"/>
  <c r="I120" i="5"/>
  <c r="S117" i="5"/>
  <c r="F24" i="4" s="1"/>
  <c r="H117" i="5"/>
  <c r="M117" i="5"/>
  <c r="C24" i="4" s="1"/>
  <c r="K116" i="5"/>
  <c r="J116" i="5"/>
  <c r="L116" i="5"/>
  <c r="I116" i="5"/>
  <c r="K115" i="5"/>
  <c r="J115" i="5"/>
  <c r="P115" i="5"/>
  <c r="L115" i="5"/>
  <c r="I115" i="5"/>
  <c r="K114" i="5"/>
  <c r="J114" i="5"/>
  <c r="P114" i="5"/>
  <c r="L114" i="5"/>
  <c r="I114" i="5"/>
  <c r="K113" i="5"/>
  <c r="J113" i="5"/>
  <c r="P113" i="5"/>
  <c r="L113" i="5"/>
  <c r="I113" i="5"/>
  <c r="I117" i="5" s="1"/>
  <c r="D24" i="4" s="1"/>
  <c r="K109" i="5"/>
  <c r="J109" i="5"/>
  <c r="S109" i="5"/>
  <c r="M109" i="5"/>
  <c r="L109" i="5"/>
  <c r="I109" i="5"/>
  <c r="K108" i="5"/>
  <c r="J108" i="5"/>
  <c r="P108" i="5"/>
  <c r="M108" i="5"/>
  <c r="L108" i="5"/>
  <c r="I108" i="5"/>
  <c r="K107" i="5"/>
  <c r="J107" i="5"/>
  <c r="P107" i="5"/>
  <c r="M107" i="5"/>
  <c r="L107" i="5"/>
  <c r="I107" i="5"/>
  <c r="K106" i="5"/>
  <c r="J106" i="5"/>
  <c r="L106" i="5"/>
  <c r="I106" i="5"/>
  <c r="K105" i="5"/>
  <c r="J105" i="5"/>
  <c r="S105" i="5"/>
  <c r="P105" i="5"/>
  <c r="L105" i="5"/>
  <c r="I105" i="5"/>
  <c r="K104" i="5"/>
  <c r="J104" i="5"/>
  <c r="S104" i="5"/>
  <c r="P104" i="5"/>
  <c r="L104" i="5"/>
  <c r="I104" i="5"/>
  <c r="K103" i="5"/>
  <c r="J103" i="5"/>
  <c r="S103" i="5"/>
  <c r="S110" i="5" s="1"/>
  <c r="F23" i="4" s="1"/>
  <c r="P103" i="5"/>
  <c r="L103" i="5"/>
  <c r="I103" i="5"/>
  <c r="K102" i="5"/>
  <c r="J102" i="5"/>
  <c r="P102" i="5"/>
  <c r="L102" i="5"/>
  <c r="I102" i="5"/>
  <c r="S99" i="5"/>
  <c r="K98" i="5"/>
  <c r="J98" i="5"/>
  <c r="P98" i="5"/>
  <c r="M98" i="5"/>
  <c r="L98" i="5"/>
  <c r="I98" i="5"/>
  <c r="K97" i="5"/>
  <c r="J97" i="5"/>
  <c r="P97" i="5"/>
  <c r="M97" i="5"/>
  <c r="L97" i="5"/>
  <c r="I97" i="5"/>
  <c r="K96" i="5"/>
  <c r="J96" i="5"/>
  <c r="P96" i="5"/>
  <c r="M96" i="5"/>
  <c r="L96" i="5"/>
  <c r="I96" i="5"/>
  <c r="K95" i="5"/>
  <c r="J95" i="5"/>
  <c r="L95" i="5"/>
  <c r="I95" i="5"/>
  <c r="K94" i="5"/>
  <c r="J94" i="5"/>
  <c r="P94" i="5"/>
  <c r="L94" i="5"/>
  <c r="L99" i="5" s="1"/>
  <c r="B22" i="4" s="1"/>
  <c r="I94" i="5"/>
  <c r="K93" i="5"/>
  <c r="J93" i="5"/>
  <c r="P93" i="5"/>
  <c r="L93" i="5"/>
  <c r="I93" i="5"/>
  <c r="K92" i="5"/>
  <c r="J92" i="5"/>
  <c r="L92" i="5"/>
  <c r="I92" i="5"/>
  <c r="S86" i="5"/>
  <c r="F18" i="4" s="1"/>
  <c r="P86" i="5"/>
  <c r="E18" i="4" s="1"/>
  <c r="H86" i="5"/>
  <c r="M86" i="5"/>
  <c r="C18" i="4" s="1"/>
  <c r="K85" i="5"/>
  <c r="J85" i="5"/>
  <c r="L85" i="5"/>
  <c r="G86" i="5" s="1"/>
  <c r="I85" i="5"/>
  <c r="I86" i="5" s="1"/>
  <c r="D18" i="4" s="1"/>
  <c r="S82" i="5"/>
  <c r="F17" i="4" s="1"/>
  <c r="K81" i="5"/>
  <c r="J81" i="5"/>
  <c r="P81" i="5"/>
  <c r="M81" i="5"/>
  <c r="H82" i="5" s="1"/>
  <c r="L81" i="5"/>
  <c r="I81" i="5"/>
  <c r="K80" i="5"/>
  <c r="J80" i="5"/>
  <c r="P80" i="5"/>
  <c r="L80" i="5"/>
  <c r="I80" i="5"/>
  <c r="K79" i="5"/>
  <c r="J79" i="5"/>
  <c r="L79" i="5"/>
  <c r="I79" i="5"/>
  <c r="K78" i="5"/>
  <c r="J78" i="5"/>
  <c r="P78" i="5"/>
  <c r="L78" i="5"/>
  <c r="I78" i="5"/>
  <c r="K77" i="5"/>
  <c r="J77" i="5"/>
  <c r="P77" i="5"/>
  <c r="L77" i="5"/>
  <c r="I77" i="5"/>
  <c r="K76" i="5"/>
  <c r="J76" i="5"/>
  <c r="P76" i="5"/>
  <c r="L76" i="5"/>
  <c r="I76" i="5"/>
  <c r="I82" i="5" s="1"/>
  <c r="D17" i="4" s="1"/>
  <c r="K75" i="5"/>
  <c r="J75" i="5"/>
  <c r="P75" i="5"/>
  <c r="L75" i="5"/>
  <c r="G82" i="5" s="1"/>
  <c r="I75" i="5"/>
  <c r="F16" i="4"/>
  <c r="S72" i="5"/>
  <c r="K71" i="5"/>
  <c r="J71" i="5"/>
  <c r="P71" i="5"/>
  <c r="M71" i="5"/>
  <c r="L71" i="5"/>
  <c r="I71" i="5"/>
  <c r="K70" i="5"/>
  <c r="J70" i="5"/>
  <c r="P70" i="5"/>
  <c r="M70" i="5"/>
  <c r="L70" i="5"/>
  <c r="I70" i="5"/>
  <c r="K69" i="5"/>
  <c r="J69" i="5"/>
  <c r="P69" i="5"/>
  <c r="M69" i="5"/>
  <c r="L69" i="5"/>
  <c r="I69" i="5"/>
  <c r="K68" i="5"/>
  <c r="J68" i="5"/>
  <c r="P68" i="5"/>
  <c r="M68" i="5"/>
  <c r="H72" i="5" s="1"/>
  <c r="L68" i="5"/>
  <c r="I68" i="5"/>
  <c r="K67" i="5"/>
  <c r="J67" i="5"/>
  <c r="P67" i="5"/>
  <c r="L67" i="5"/>
  <c r="I67" i="5"/>
  <c r="K66" i="5"/>
  <c r="J66" i="5"/>
  <c r="P66" i="5"/>
  <c r="L66" i="5"/>
  <c r="I66" i="5"/>
  <c r="K65" i="5"/>
  <c r="J65" i="5"/>
  <c r="P65" i="5"/>
  <c r="L65" i="5"/>
  <c r="I65" i="5"/>
  <c r="K64" i="5"/>
  <c r="J64" i="5"/>
  <c r="P64" i="5"/>
  <c r="L64" i="5"/>
  <c r="I64" i="5"/>
  <c r="K63" i="5"/>
  <c r="J63" i="5"/>
  <c r="P63" i="5"/>
  <c r="L63" i="5"/>
  <c r="I63" i="5"/>
  <c r="K62" i="5"/>
  <c r="J62" i="5"/>
  <c r="P62" i="5"/>
  <c r="L62" i="5"/>
  <c r="I62" i="5"/>
  <c r="K61" i="5"/>
  <c r="J61" i="5"/>
  <c r="P61" i="5"/>
  <c r="L61" i="5"/>
  <c r="I61" i="5"/>
  <c r="K60" i="5"/>
  <c r="J60" i="5"/>
  <c r="P60" i="5"/>
  <c r="L60" i="5"/>
  <c r="I60" i="5"/>
  <c r="K59" i="5"/>
  <c r="J59" i="5"/>
  <c r="P59" i="5"/>
  <c r="L59" i="5"/>
  <c r="I59" i="5"/>
  <c r="K58" i="5"/>
  <c r="J58" i="5"/>
  <c r="P58" i="5"/>
  <c r="L58" i="5"/>
  <c r="I58" i="5"/>
  <c r="K57" i="5"/>
  <c r="J57" i="5"/>
  <c r="P57" i="5"/>
  <c r="L57" i="5"/>
  <c r="I57" i="5"/>
  <c r="K56" i="5"/>
  <c r="J56" i="5"/>
  <c r="P56" i="5"/>
  <c r="L56" i="5"/>
  <c r="I56" i="5"/>
  <c r="K55" i="5"/>
  <c r="J55" i="5"/>
  <c r="P55" i="5"/>
  <c r="L55" i="5"/>
  <c r="I55" i="5"/>
  <c r="K54" i="5"/>
  <c r="J54" i="5"/>
  <c r="P54" i="5"/>
  <c r="L54" i="5"/>
  <c r="G72" i="5" s="1"/>
  <c r="I54" i="5"/>
  <c r="F15" i="4"/>
  <c r="S51" i="5"/>
  <c r="K50" i="5"/>
  <c r="J50" i="5"/>
  <c r="P50" i="5"/>
  <c r="M50" i="5"/>
  <c r="H51" i="5" s="1"/>
  <c r="L50" i="5"/>
  <c r="G51" i="5" s="1"/>
  <c r="I50" i="5"/>
  <c r="K49" i="5"/>
  <c r="J49" i="5"/>
  <c r="P49" i="5"/>
  <c r="P51" i="5" s="1"/>
  <c r="E15" i="4" s="1"/>
  <c r="L49" i="5"/>
  <c r="I49" i="5"/>
  <c r="I51" i="5" s="1"/>
  <c r="D15" i="4" s="1"/>
  <c r="S46" i="5"/>
  <c r="F14" i="4" s="1"/>
  <c r="H46" i="5"/>
  <c r="M46" i="5"/>
  <c r="C14" i="4" s="1"/>
  <c r="K45" i="5"/>
  <c r="J45" i="5"/>
  <c r="P45" i="5"/>
  <c r="L45" i="5"/>
  <c r="I45" i="5"/>
  <c r="K44" i="5"/>
  <c r="J44" i="5"/>
  <c r="L44" i="5"/>
  <c r="I44" i="5"/>
  <c r="K43" i="5"/>
  <c r="J43" i="5"/>
  <c r="P43" i="5"/>
  <c r="L43" i="5"/>
  <c r="I43" i="5"/>
  <c r="K42" i="5"/>
  <c r="J42" i="5"/>
  <c r="P42" i="5"/>
  <c r="L42" i="5"/>
  <c r="I42" i="5"/>
  <c r="K41" i="5"/>
  <c r="J41" i="5"/>
  <c r="L41" i="5"/>
  <c r="I41" i="5"/>
  <c r="K40" i="5"/>
  <c r="J40" i="5"/>
  <c r="P40" i="5"/>
  <c r="L40" i="5"/>
  <c r="G46" i="5" s="1"/>
  <c r="I40" i="5"/>
  <c r="S37" i="5"/>
  <c r="F13" i="4" s="1"/>
  <c r="H37" i="5"/>
  <c r="M37" i="5"/>
  <c r="C13" i="4" s="1"/>
  <c r="K36" i="5"/>
  <c r="J36" i="5"/>
  <c r="P36" i="5"/>
  <c r="L36" i="5"/>
  <c r="I36" i="5"/>
  <c r="K35" i="5"/>
  <c r="J35" i="5"/>
  <c r="P35" i="5"/>
  <c r="L35" i="5"/>
  <c r="I35" i="5"/>
  <c r="K34" i="5"/>
  <c r="J34" i="5"/>
  <c r="P34" i="5"/>
  <c r="L34" i="5"/>
  <c r="I34" i="5"/>
  <c r="K33" i="5"/>
  <c r="J33" i="5"/>
  <c r="P33" i="5"/>
  <c r="L33" i="5"/>
  <c r="I33" i="5"/>
  <c r="K32" i="5"/>
  <c r="J32" i="5"/>
  <c r="P32" i="5"/>
  <c r="L32" i="5"/>
  <c r="I32" i="5"/>
  <c r="K31" i="5"/>
  <c r="J31" i="5"/>
  <c r="P31" i="5"/>
  <c r="L31" i="5"/>
  <c r="I31" i="5"/>
  <c r="K30" i="5"/>
  <c r="J30" i="5"/>
  <c r="P30" i="5"/>
  <c r="L30" i="5"/>
  <c r="I30" i="5"/>
  <c r="K29" i="5"/>
  <c r="J29" i="5"/>
  <c r="P29" i="5"/>
  <c r="L29" i="5"/>
  <c r="I29" i="5"/>
  <c r="K28" i="5"/>
  <c r="J28" i="5"/>
  <c r="P28" i="5"/>
  <c r="L28" i="5"/>
  <c r="I28" i="5"/>
  <c r="K27" i="5"/>
  <c r="J27" i="5"/>
  <c r="P27" i="5"/>
  <c r="L27" i="5"/>
  <c r="I27" i="5"/>
  <c r="K26" i="5"/>
  <c r="J26" i="5"/>
  <c r="P26" i="5"/>
  <c r="L26" i="5"/>
  <c r="I26" i="5"/>
  <c r="S23" i="5"/>
  <c r="F12" i="4" s="1"/>
  <c r="H23" i="5"/>
  <c r="M23" i="5"/>
  <c r="C12" i="4" s="1"/>
  <c r="K22" i="5"/>
  <c r="J22" i="5"/>
  <c r="P22" i="5"/>
  <c r="L22" i="5"/>
  <c r="I22" i="5"/>
  <c r="K21" i="5"/>
  <c r="J21" i="5"/>
  <c r="P21" i="5"/>
  <c r="L21" i="5"/>
  <c r="I21" i="5"/>
  <c r="I23" i="5" s="1"/>
  <c r="D12" i="4" s="1"/>
  <c r="F11" i="4"/>
  <c r="S18" i="5"/>
  <c r="P18" i="5"/>
  <c r="H18" i="5"/>
  <c r="M18" i="5"/>
  <c r="C11" i="4" s="1"/>
  <c r="K17" i="5"/>
  <c r="J17" i="5"/>
  <c r="L17" i="5"/>
  <c r="I17" i="5"/>
  <c r="K16" i="5"/>
  <c r="J16" i="5"/>
  <c r="L16" i="5"/>
  <c r="I16" i="5"/>
  <c r="K15" i="5"/>
  <c r="J15" i="5"/>
  <c r="L15" i="5"/>
  <c r="I15" i="5"/>
  <c r="K14" i="5"/>
  <c r="J14" i="5"/>
  <c r="L14" i="5"/>
  <c r="I14" i="5"/>
  <c r="K13" i="5"/>
  <c r="J13" i="5"/>
  <c r="L13" i="5"/>
  <c r="I13" i="5"/>
  <c r="K12" i="5"/>
  <c r="J12" i="5"/>
  <c r="L12" i="5"/>
  <c r="I12" i="5"/>
  <c r="K11" i="5"/>
  <c r="J11" i="5"/>
  <c r="L11" i="5"/>
  <c r="I11" i="5"/>
  <c r="E7" i="1" l="1"/>
  <c r="J20" i="3"/>
  <c r="J20" i="15"/>
  <c r="E11" i="1"/>
  <c r="J20" i="6"/>
  <c r="E8" i="1"/>
  <c r="E9" i="1"/>
  <c r="J20" i="9"/>
  <c r="E10" i="1"/>
  <c r="J20" i="12"/>
  <c r="K211" i="5"/>
  <c r="K7" i="1" s="1"/>
  <c r="S88" i="5"/>
  <c r="F19" i="4" s="1"/>
  <c r="G23" i="5"/>
  <c r="P37" i="5"/>
  <c r="E13" i="4" s="1"/>
  <c r="I46" i="5"/>
  <c r="D14" i="4" s="1"/>
  <c r="I72" i="5"/>
  <c r="D16" i="4" s="1"/>
  <c r="I110" i="5"/>
  <c r="D23" i="4" s="1"/>
  <c r="S134" i="5"/>
  <c r="F26" i="4" s="1"/>
  <c r="P149" i="5"/>
  <c r="E27" i="4" s="1"/>
  <c r="G154" i="5"/>
  <c r="P174" i="5"/>
  <c r="E30" i="4" s="1"/>
  <c r="G174" i="5"/>
  <c r="P186" i="5"/>
  <c r="E31" i="4" s="1"/>
  <c r="H186" i="5"/>
  <c r="I193" i="5"/>
  <c r="D32" i="4" s="1"/>
  <c r="P208" i="5"/>
  <c r="E35" i="4" s="1"/>
  <c r="P27" i="11"/>
  <c r="E12" i="10" s="1"/>
  <c r="P36" i="11"/>
  <c r="E13" i="10" s="1"/>
  <c r="K43" i="14"/>
  <c r="K10" i="1" s="1"/>
  <c r="I32" i="14"/>
  <c r="D13" i="13" s="1"/>
  <c r="S210" i="5"/>
  <c r="F36" i="4" s="1"/>
  <c r="P23" i="5"/>
  <c r="E12" i="4" s="1"/>
  <c r="I37" i="5"/>
  <c r="D13" i="4" s="1"/>
  <c r="P46" i="5"/>
  <c r="E14" i="4" s="1"/>
  <c r="P72" i="5"/>
  <c r="E16" i="4" s="1"/>
  <c r="P82" i="5"/>
  <c r="E17" i="4" s="1"/>
  <c r="F22" i="4"/>
  <c r="G126" i="5"/>
  <c r="I126" i="5"/>
  <c r="D25" i="4" s="1"/>
  <c r="I149" i="5"/>
  <c r="D27" i="4" s="1"/>
  <c r="P164" i="5"/>
  <c r="E29" i="4" s="1"/>
  <c r="I174" i="5"/>
  <c r="D30" i="4" s="1"/>
  <c r="P193" i="5"/>
  <c r="E32" i="4" s="1"/>
  <c r="L199" i="5"/>
  <c r="B33" i="4" s="1"/>
  <c r="I30" i="3"/>
  <c r="J30" i="3" s="1"/>
  <c r="I27" i="11"/>
  <c r="D12" i="10" s="1"/>
  <c r="I36" i="11"/>
  <c r="D13" i="10" s="1"/>
  <c r="I30" i="12"/>
  <c r="J30" i="12" s="1"/>
  <c r="K38" i="17"/>
  <c r="K11" i="1" s="1"/>
  <c r="G37" i="5"/>
  <c r="P117" i="5"/>
  <c r="E24" i="4" s="1"/>
  <c r="G117" i="5"/>
  <c r="P126" i="5"/>
  <c r="E25" i="4" s="1"/>
  <c r="P134" i="5"/>
  <c r="E26" i="4" s="1"/>
  <c r="G134" i="5"/>
  <c r="G149" i="5"/>
  <c r="H149" i="5"/>
  <c r="P199" i="5"/>
  <c r="E33" i="4" s="1"/>
  <c r="L208" i="5"/>
  <c r="B35" i="4" s="1"/>
  <c r="K44" i="8"/>
  <c r="K8" i="1" s="1"/>
  <c r="G27" i="11"/>
  <c r="G36" i="11"/>
  <c r="H36" i="11"/>
  <c r="I30" i="9"/>
  <c r="J30" i="9" s="1"/>
  <c r="I35" i="17"/>
  <c r="D12" i="16" s="1"/>
  <c r="I27" i="17"/>
  <c r="D11" i="16" s="1"/>
  <c r="M27" i="17"/>
  <c r="C11" i="16" s="1"/>
  <c r="H27" i="17"/>
  <c r="S27" i="17"/>
  <c r="F11" i="16" s="1"/>
  <c r="H35" i="17"/>
  <c r="I37" i="17"/>
  <c r="D13" i="16" s="1"/>
  <c r="M37" i="17"/>
  <c r="C13" i="16" s="1"/>
  <c r="E18" i="15" s="1"/>
  <c r="H38" i="17"/>
  <c r="L27" i="17"/>
  <c r="B11" i="16" s="1"/>
  <c r="G27" i="17"/>
  <c r="P27" i="17"/>
  <c r="E11" i="16" s="1"/>
  <c r="G35" i="17"/>
  <c r="G37" i="17"/>
  <c r="L37" i="17"/>
  <c r="B13" i="16" s="1"/>
  <c r="D18" i="15" s="1"/>
  <c r="P37" i="17"/>
  <c r="E13" i="16" s="1"/>
  <c r="G38" i="17"/>
  <c r="F18" i="15"/>
  <c r="L19" i="14"/>
  <c r="B11" i="13" s="1"/>
  <c r="G19" i="14"/>
  <c r="P19" i="14"/>
  <c r="E11" i="13" s="1"/>
  <c r="F11" i="13"/>
  <c r="L32" i="14"/>
  <c r="B13" i="13" s="1"/>
  <c r="I42" i="14"/>
  <c r="D16" i="13" s="1"/>
  <c r="S42" i="14"/>
  <c r="F16" i="13" s="1"/>
  <c r="M19" i="14"/>
  <c r="C11" i="13" s="1"/>
  <c r="L23" i="14"/>
  <c r="B12" i="13" s="1"/>
  <c r="M32" i="14"/>
  <c r="C13" i="13" s="1"/>
  <c r="L36" i="14"/>
  <c r="B14" i="13" s="1"/>
  <c r="G40" i="14"/>
  <c r="G42" i="14"/>
  <c r="P42" i="14"/>
  <c r="E16" i="13" s="1"/>
  <c r="F16" i="12"/>
  <c r="J22" i="12" s="1"/>
  <c r="I20" i="11"/>
  <c r="D11" i="10" s="1"/>
  <c r="M20" i="11"/>
  <c r="C11" i="10" s="1"/>
  <c r="H20" i="11"/>
  <c r="L36" i="11"/>
  <c r="B13" i="10" s="1"/>
  <c r="I46" i="11"/>
  <c r="D16" i="10" s="1"/>
  <c r="S46" i="11"/>
  <c r="F16" i="10" s="1"/>
  <c r="L20" i="11"/>
  <c r="B11" i="10" s="1"/>
  <c r="G20" i="11"/>
  <c r="P20" i="11"/>
  <c r="E11" i="10" s="1"/>
  <c r="L27" i="11"/>
  <c r="B12" i="10" s="1"/>
  <c r="M36" i="11"/>
  <c r="C13" i="10" s="1"/>
  <c r="L40" i="11"/>
  <c r="B14" i="10" s="1"/>
  <c r="G44" i="11"/>
  <c r="G46" i="11"/>
  <c r="P46" i="11"/>
  <c r="E16" i="10" s="1"/>
  <c r="F16" i="9"/>
  <c r="J22" i="9" s="1"/>
  <c r="I41" i="8"/>
  <c r="D11" i="7" s="1"/>
  <c r="H41" i="8"/>
  <c r="M41" i="8"/>
  <c r="C11" i="7" s="1"/>
  <c r="S41" i="8"/>
  <c r="F11" i="7" s="1"/>
  <c r="I43" i="8"/>
  <c r="D12" i="7" s="1"/>
  <c r="F18" i="6" s="1"/>
  <c r="F18" i="2" s="1"/>
  <c r="M43" i="8"/>
  <c r="C12" i="7" s="1"/>
  <c r="E18" i="6" s="1"/>
  <c r="E18" i="2" s="1"/>
  <c r="S43" i="8"/>
  <c r="F12" i="7" s="1"/>
  <c r="H44" i="8"/>
  <c r="G41" i="8"/>
  <c r="L41" i="8"/>
  <c r="B11" i="7" s="1"/>
  <c r="P41" i="8"/>
  <c r="E11" i="7" s="1"/>
  <c r="L23" i="5"/>
  <c r="B12" i="4" s="1"/>
  <c r="L51" i="5"/>
  <c r="B15" i="4" s="1"/>
  <c r="L72" i="5"/>
  <c r="B16" i="4" s="1"/>
  <c r="M82" i="5"/>
  <c r="C17" i="4" s="1"/>
  <c r="I99" i="5"/>
  <c r="D22" i="4" s="1"/>
  <c r="H99" i="5"/>
  <c r="M99" i="5"/>
  <c r="C22" i="4" s="1"/>
  <c r="P99" i="5"/>
  <c r="E22" i="4" s="1"/>
  <c r="G110" i="5"/>
  <c r="L110" i="5"/>
  <c r="B23" i="4" s="1"/>
  <c r="H110" i="5"/>
  <c r="M110" i="5"/>
  <c r="C23" i="4" s="1"/>
  <c r="L18" i="5"/>
  <c r="B11" i="4" s="1"/>
  <c r="G18" i="5"/>
  <c r="I18" i="5"/>
  <c r="D11" i="4" s="1"/>
  <c r="S211" i="5"/>
  <c r="F38" i="4" s="1"/>
  <c r="E11" i="4"/>
  <c r="L37" i="5"/>
  <c r="B13" i="4" s="1"/>
  <c r="L46" i="5"/>
  <c r="B14" i="4" s="1"/>
  <c r="M51" i="5"/>
  <c r="C15" i="4" s="1"/>
  <c r="M72" i="5"/>
  <c r="C16" i="4" s="1"/>
  <c r="L82" i="5"/>
  <c r="B17" i="4" s="1"/>
  <c r="L86" i="5"/>
  <c r="B18" i="4" s="1"/>
  <c r="L88" i="5"/>
  <c r="B19" i="4" s="1"/>
  <c r="P88" i="5"/>
  <c r="E19" i="4" s="1"/>
  <c r="G99" i="5"/>
  <c r="P110" i="5"/>
  <c r="E23" i="4" s="1"/>
  <c r="L126" i="5"/>
  <c r="B25" i="4" s="1"/>
  <c r="M134" i="5"/>
  <c r="C26" i="4" s="1"/>
  <c r="L149" i="5"/>
  <c r="B27" i="4" s="1"/>
  <c r="L164" i="5"/>
  <c r="B29" i="4" s="1"/>
  <c r="M174" i="5"/>
  <c r="C30" i="4" s="1"/>
  <c r="L186" i="5"/>
  <c r="B31" i="4" s="1"/>
  <c r="L193" i="5"/>
  <c r="B32" i="4" s="1"/>
  <c r="M199" i="5"/>
  <c r="C33" i="4" s="1"/>
  <c r="L117" i="5"/>
  <c r="B24" i="4" s="1"/>
  <c r="M126" i="5"/>
  <c r="C25" i="4" s="1"/>
  <c r="L134" i="5"/>
  <c r="B26" i="4" s="1"/>
  <c r="M149" i="5"/>
  <c r="C27" i="4" s="1"/>
  <c r="L154" i="5"/>
  <c r="B28" i="4" s="1"/>
  <c r="L174" i="5"/>
  <c r="B30" i="4" s="1"/>
  <c r="M186" i="5"/>
  <c r="C31" i="4" s="1"/>
  <c r="M193" i="5"/>
  <c r="C32" i="4" s="1"/>
  <c r="L203" i="5"/>
  <c r="B34" i="4" s="1"/>
  <c r="G208" i="5"/>
  <c r="I43" i="14" l="1"/>
  <c r="L43" i="8"/>
  <c r="H43" i="8"/>
  <c r="L42" i="14"/>
  <c r="B16" i="13" s="1"/>
  <c r="D16" i="12" s="1"/>
  <c r="H37" i="17"/>
  <c r="G43" i="8"/>
  <c r="L46" i="11"/>
  <c r="B16" i="10" s="1"/>
  <c r="D16" i="9" s="1"/>
  <c r="G43" i="14"/>
  <c r="S37" i="17"/>
  <c r="F13" i="16" s="1"/>
  <c r="E12" i="1"/>
  <c r="J17" i="2" s="1"/>
  <c r="J20" i="2" s="1"/>
  <c r="L38" i="17"/>
  <c r="B15" i="16" s="1"/>
  <c r="S38" i="17"/>
  <c r="F15" i="16" s="1"/>
  <c r="M38" i="17"/>
  <c r="C15" i="16" s="1"/>
  <c r="P38" i="17"/>
  <c r="E15" i="16" s="1"/>
  <c r="I38" i="17"/>
  <c r="J24" i="15"/>
  <c r="J22" i="15"/>
  <c r="F23" i="15"/>
  <c r="J23" i="15"/>
  <c r="F24" i="15"/>
  <c r="F22" i="15"/>
  <c r="F20" i="15"/>
  <c r="H42" i="14"/>
  <c r="P43" i="14"/>
  <c r="E18" i="13" s="1"/>
  <c r="M42" i="14"/>
  <c r="C16" i="13" s="1"/>
  <c r="E16" i="12" s="1"/>
  <c r="S43" i="14"/>
  <c r="F18" i="13" s="1"/>
  <c r="L43" i="14"/>
  <c r="B18" i="13" s="1"/>
  <c r="J24" i="12"/>
  <c r="F24" i="12"/>
  <c r="F22" i="12"/>
  <c r="F20" i="12"/>
  <c r="J23" i="12"/>
  <c r="F23" i="12"/>
  <c r="M46" i="11"/>
  <c r="C16" i="10" s="1"/>
  <c r="E16" i="9" s="1"/>
  <c r="M47" i="11"/>
  <c r="C18" i="10" s="1"/>
  <c r="P47" i="11"/>
  <c r="E18" i="10" s="1"/>
  <c r="H46" i="11"/>
  <c r="S47" i="11"/>
  <c r="F18" i="10" s="1"/>
  <c r="I47" i="11"/>
  <c r="L47" i="11"/>
  <c r="B18" i="10" s="1"/>
  <c r="J24" i="9"/>
  <c r="F24" i="9"/>
  <c r="F22" i="9"/>
  <c r="F20" i="9"/>
  <c r="J23" i="9"/>
  <c r="F23" i="9"/>
  <c r="P43" i="8"/>
  <c r="E12" i="7" s="1"/>
  <c r="S44" i="8"/>
  <c r="F14" i="7" s="1"/>
  <c r="M44" i="8"/>
  <c r="C14" i="7" s="1"/>
  <c r="I44" i="8"/>
  <c r="L44" i="8"/>
  <c r="B14" i="7" s="1"/>
  <c r="J23" i="6"/>
  <c r="F24" i="6"/>
  <c r="F22" i="6"/>
  <c r="F20" i="6"/>
  <c r="J24" i="6"/>
  <c r="J22" i="6"/>
  <c r="F23" i="6"/>
  <c r="L210" i="5"/>
  <c r="B36" i="4" s="1"/>
  <c r="D17" i="3" s="1"/>
  <c r="D17" i="2" s="1"/>
  <c r="D16" i="3"/>
  <c r="D16" i="2" s="1"/>
  <c r="M210" i="5"/>
  <c r="C36" i="4" s="1"/>
  <c r="E17" i="3" s="1"/>
  <c r="E17" i="2" s="1"/>
  <c r="H88" i="5"/>
  <c r="M88" i="5"/>
  <c r="C19" i="4" s="1"/>
  <c r="E16" i="3" s="1"/>
  <c r="E16" i="2" s="1"/>
  <c r="G210" i="5"/>
  <c r="G88" i="5"/>
  <c r="L211" i="5"/>
  <c r="B38" i="4" s="1"/>
  <c r="H210" i="5"/>
  <c r="P210" i="5"/>
  <c r="E36" i="4" s="1"/>
  <c r="I210" i="5"/>
  <c r="D36" i="4" s="1"/>
  <c r="F17" i="3" s="1"/>
  <c r="F17" i="2" s="1"/>
  <c r="P211" i="5"/>
  <c r="E38" i="4" s="1"/>
  <c r="I88" i="5"/>
  <c r="D19" i="4" s="1"/>
  <c r="F16" i="3" s="1"/>
  <c r="D14" i="7" l="1"/>
  <c r="B8" i="1"/>
  <c r="D18" i="10"/>
  <c r="B9" i="1"/>
  <c r="G47" i="11"/>
  <c r="F24" i="3"/>
  <c r="F24" i="2" s="1"/>
  <c r="F16" i="2"/>
  <c r="F20" i="2" s="1"/>
  <c r="F22" i="3"/>
  <c r="F22" i="2" s="1"/>
  <c r="F20" i="3"/>
  <c r="D15" i="16"/>
  <c r="B11" i="1"/>
  <c r="J22" i="3"/>
  <c r="J22" i="2" s="1"/>
  <c r="P44" i="8"/>
  <c r="E14" i="7" s="1"/>
  <c r="H47" i="11"/>
  <c r="B12" i="7"/>
  <c r="D18" i="6" s="1"/>
  <c r="D18" i="2" s="1"/>
  <c r="G44" i="8"/>
  <c r="D18" i="13"/>
  <c r="B10" i="1"/>
  <c r="J26" i="15"/>
  <c r="M43" i="14"/>
  <c r="C18" i="13" s="1"/>
  <c r="H43" i="14"/>
  <c r="J26" i="12"/>
  <c r="J26" i="9"/>
  <c r="J26" i="6"/>
  <c r="J23" i="3"/>
  <c r="J23" i="2" s="1"/>
  <c r="J24" i="3"/>
  <c r="J24" i="2" s="1"/>
  <c r="F23" i="3"/>
  <c r="F23" i="2" s="1"/>
  <c r="M211" i="5"/>
  <c r="C38" i="4" s="1"/>
  <c r="G211" i="5"/>
  <c r="I211" i="5"/>
  <c r="H211" i="5"/>
  <c r="J26" i="3"/>
  <c r="J28" i="3" l="1"/>
  <c r="C7" i="1"/>
  <c r="J28" i="6"/>
  <c r="C8" i="1"/>
  <c r="J26" i="2"/>
  <c r="J28" i="2" s="1"/>
  <c r="J28" i="9"/>
  <c r="C9" i="1"/>
  <c r="G9" i="1" s="1"/>
  <c r="J28" i="15"/>
  <c r="C11" i="1"/>
  <c r="G11" i="1" s="1"/>
  <c r="D38" i="4"/>
  <c r="B7" i="1"/>
  <c r="J28" i="12"/>
  <c r="I29" i="12" s="1"/>
  <c r="J29" i="12" s="1"/>
  <c r="J31" i="12" s="1"/>
  <c r="C10" i="1"/>
  <c r="G10" i="1" s="1"/>
  <c r="G8" i="1"/>
  <c r="I29" i="15"/>
  <c r="J29" i="15" s="1"/>
  <c r="J31" i="15" s="1"/>
  <c r="I29" i="9"/>
  <c r="J29" i="9" s="1"/>
  <c r="J31" i="9" s="1"/>
  <c r="I29" i="6"/>
  <c r="J29" i="6" s="1"/>
  <c r="J31" i="6" s="1"/>
  <c r="I29" i="3"/>
  <c r="J29" i="3" s="1"/>
  <c r="J31" i="3" s="1"/>
  <c r="C12" i="1" l="1"/>
  <c r="G7" i="1"/>
  <c r="G12" i="1" s="1"/>
  <c r="B12" i="1"/>
  <c r="B13" i="1" l="1"/>
  <c r="B14" i="1" s="1"/>
  <c r="I30" i="2" l="1"/>
  <c r="J30" i="2" s="1"/>
  <c r="G14" i="1"/>
  <c r="I29" i="2"/>
  <c r="J29" i="2" s="1"/>
  <c r="G13" i="1"/>
  <c r="G15" i="1" s="1"/>
  <c r="J31" i="2" l="1"/>
</calcChain>
</file>

<file path=xl/sharedStrings.xml><?xml version="1.0" encoding="utf-8"?>
<sst xmlns="http://schemas.openxmlformats.org/spreadsheetml/2006/main" count="1573" uniqueCount="587">
  <si>
    <t>Rekapitulácia rozpočtu</t>
  </si>
  <si>
    <t>Stavba HASIČSKÁ ZBROJNICA KURIMKA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</si>
  <si>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</si>
  <si>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</si>
  <si>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</si>
  <si>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</si>
  <si>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</si>
  <si>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</si>
  <si>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</si>
  <si>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</si>
  <si>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</si>
  <si>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</si>
  <si>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VLASTNÝ OBJEKT</t>
  </si>
  <si>
    <t>ELEKTROINŠTALÁCIA</t>
  </si>
  <si>
    <t>KANALIZÁČNA PRÍPOJKA</t>
  </si>
  <si>
    <t>VODOVODNÁ PRÍPOJKA</t>
  </si>
  <si>
    <t>ELEKTRICKÁ PRÍPOJKA</t>
  </si>
  <si>
    <t>Krycí list rozpočtu</t>
  </si>
  <si>
    <t xml:space="preserve">Miesto:  </t>
  </si>
  <si>
    <t>Objekt VLASTNÝ OBJEKT</t>
  </si>
  <si>
    <t xml:space="preserve">Ks: 1274 Ostatné budovy, i.n.                                                                           </t>
  </si>
  <si>
    <t xml:space="preserve">Zákazka: </t>
  </si>
  <si>
    <t>Spracoval: Pavlušová</t>
  </si>
  <si>
    <t xml:space="preserve">Dňa </t>
  </si>
  <si>
    <t>29. 3. 2018</t>
  </si>
  <si>
    <t>Odberateľ: OBEC KURIMKA</t>
  </si>
  <si>
    <t xml:space="preserve">IČO: </t>
  </si>
  <si>
    <t xml:space="preserve">DIČ: </t>
  </si>
  <si>
    <t>Dodávateľ: VÝBEROVÉ KONANIE</t>
  </si>
  <si>
    <t>Projektant: Ing.Ján Podhajecký Svidník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</si>
  <si>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</si>
  <si>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</si>
  <si>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</si>
  <si>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</si>
  <si>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</si>
  <si>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</si>
  <si>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</si>
  <si>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</si>
  <si>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</si>
  <si>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</si>
  <si>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</si>
  <si>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</si>
  <si>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</si>
  <si>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</si>
  <si>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</si>
  <si>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 xml:space="preserve">F </t>
  </si>
  <si>
    <t xml:space="preserve">C </t>
  </si>
  <si>
    <t>Zariadenie staveniska</t>
  </si>
  <si>
    <t>Územie so sťaž. podmienk.</t>
  </si>
  <si>
    <t>Prevádzkové vplyvy</t>
  </si>
  <si>
    <t>0% z [H+P+M]</t>
  </si>
  <si>
    <t>0% z [H+P]</t>
  </si>
  <si>
    <t xml:space="preserve">D </t>
  </si>
  <si>
    <t>Mimoriadne sťaž.podmienky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</si>
  <si>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</si>
  <si>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</si>
  <si>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</si>
  <si>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</si>
  <si>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</si>
  <si>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</si>
  <si>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</si>
  <si>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</si>
  <si>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</si>
  <si>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</si>
  <si>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</si>
  <si>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29. 3. 2018</t>
  </si>
  <si>
    <t>Prehľad rozpočtových nákladov</t>
  </si>
  <si>
    <t>Práce HSV</t>
  </si>
  <si>
    <t>ZEMNÉ PRÁCE</t>
  </si>
  <si>
    <t>ZÁKLADY</t>
  </si>
  <si>
    <t>ZVISLÉ KONŠTRUKCIE</t>
  </si>
  <si>
    <t>VODOROVNÉ KONŠTRUKCIE</t>
  </si>
  <si>
    <t>SPEVNENÉ PLOCHY</t>
  </si>
  <si>
    <t>POVRCHOVÉ ÚPRAVY</t>
  </si>
  <si>
    <t>OSTATNÉ PRÁCE</t>
  </si>
  <si>
    <t>PRESUNY HMÔT</t>
  </si>
  <si>
    <t>Práce PSV</t>
  </si>
  <si>
    <t>IZOLÁCIE PROTI VODE A VLHKOSTI</t>
  </si>
  <si>
    <t>IZOLÁCIE TEPELNÉ BEŽNÝCH STAVEB. KONŠTRUKCIÍ</t>
  </si>
  <si>
    <t>ZTI-VNÚTORNA KANALIZÁCIA</t>
  </si>
  <si>
    <t>ZTI-VNÚTORNÝ VODOVOD</t>
  </si>
  <si>
    <t>ZTI-ZARIAĎOVACIE PREDMETY</t>
  </si>
  <si>
    <t>KONŠTRUKCIE TESÁRSKE</t>
  </si>
  <si>
    <t>DREVOSTAVBY</t>
  </si>
  <si>
    <t>KONŠTRUKCIE KLAMPIARSKE</t>
  </si>
  <si>
    <t>KONŠTRUKCIE STOLÁRSKE</t>
  </si>
  <si>
    <t>KOVOVÉ DOPLNKOVÉ KONŠTRUKCIE</t>
  </si>
  <si>
    <t>PODLAHY A OBKLADY KERAMICKÉ-DLAŽBY</t>
  </si>
  <si>
    <t>PODLAHY A OBKLADY KERAMICKÉ-OBKLADY</t>
  </si>
  <si>
    <t>NÁTERY</t>
  </si>
  <si>
    <t>MAĽBY</t>
  </si>
  <si>
    <t>Celkom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</si>
  <si>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</si>
  <si>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</si>
  <si>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</si>
  <si>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</si>
  <si>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</si>
  <si>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</si>
  <si>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</si>
  <si>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</t>
  </si>
  <si>
    <t>Suť</t>
  </si>
  <si>
    <t xml:space="preserve">  1/A 1</t>
  </si>
  <si>
    <t xml:space="preserve"> 122201101</t>
  </si>
  <si>
    <t>Odkopávka a prekopávka nezapažená v hornine 3, do 100 m3</t>
  </si>
  <si>
    <t>m3</t>
  </si>
  <si>
    <t xml:space="preserve"> 122201109</t>
  </si>
  <si>
    <t>Odkopávky a prekopávky nezapažené. Príplatok k cenám za lepivosť horniny</t>
  </si>
  <si>
    <t xml:space="preserve"> 132201101</t>
  </si>
  <si>
    <t>Výkop ryhy do šírky 600 mm v horn.3 do 100 m3</t>
  </si>
  <si>
    <t xml:space="preserve"> 132201109</t>
  </si>
  <si>
    <t>Hĺbenie rýh šírky do 600 mm zapažených i nezapažených s urovnaním dna. Príplatok k cene za lepivosť horniny 3</t>
  </si>
  <si>
    <t xml:space="preserve"> 162301112</t>
  </si>
  <si>
    <t>Vodorovné premiestnenie výkopku do 100 m3 z horniny triedy 1 až 4 po nespevnenej ceste na vzdialenosť do 1000 m</t>
  </si>
  <si>
    <t xml:space="preserve"> 171201201</t>
  </si>
  <si>
    <t>Uloženie sypaniny na skládky do 100 m3</t>
  </si>
  <si>
    <t xml:space="preserve"> 181101102</t>
  </si>
  <si>
    <t>Úprava pláne v zárezoch v hornine 1-4 so zhutnením</t>
  </si>
  <si>
    <t>m2</t>
  </si>
  <si>
    <t xml:space="preserve">  2/A 1</t>
  </si>
  <si>
    <t xml:space="preserve"> 271571111</t>
  </si>
  <si>
    <t>Vankúše zhutnené pod základy zo štrkopiesku</t>
  </si>
  <si>
    <t xml:space="preserve"> 11/A 1</t>
  </si>
  <si>
    <t xml:space="preserve"> 274313611</t>
  </si>
  <si>
    <t>Betón základových pásov prostý triedy C16/20</t>
  </si>
  <si>
    <t xml:space="preserve"> 311271302</t>
  </si>
  <si>
    <t>Murivo nosné PREMAC 50x25x25 s betónovou výplňou hr. 25 cm</t>
  </si>
  <si>
    <t xml:space="preserve"> 311271303</t>
  </si>
  <si>
    <t>Murivo nosné PREMAC 50x30x25 s betónovou výplňou hr. 30 cm</t>
  </si>
  <si>
    <t xml:space="preserve"> 311273132</t>
  </si>
  <si>
    <t>Ytong Murivo nosné z tvárnic s vyššou pevnosťou P4-500 PDK, 300x249x499 mm na cementovú a tenkovrstvú lepiacu maltu</t>
  </si>
  <si>
    <t xml:space="preserve"> 311273540</t>
  </si>
  <si>
    <t>Ytong Murivo nosné z tvárnic P2-500 PD, 250 × 249 × 599 mm na cementovú a tenkovrstvú lepiacu maltu</t>
  </si>
  <si>
    <t xml:space="preserve"> 311361821</t>
  </si>
  <si>
    <t>Výstuž nadzákladových múrov  10505</t>
  </si>
  <si>
    <t>t</t>
  </si>
  <si>
    <t xml:space="preserve"> 317165250</t>
  </si>
  <si>
    <t>Ytong Nosný preklad 250 × 249 × 1 300 mm</t>
  </si>
  <si>
    <t>kus</t>
  </si>
  <si>
    <t xml:space="preserve"> 317165260</t>
  </si>
  <si>
    <t>Ytong Nosný preklad 300 × 249 × 1 300 mm</t>
  </si>
  <si>
    <t xml:space="preserve"> 317165261</t>
  </si>
  <si>
    <t>Ytong Nosný preklad 300 × 249 × 1 500 mm</t>
  </si>
  <si>
    <t xml:space="preserve"> 317165262</t>
  </si>
  <si>
    <t>Ytong Nosný preklad 300 × 249 × 1 750 mm</t>
  </si>
  <si>
    <t xml:space="preserve"> 317165265</t>
  </si>
  <si>
    <t>Ytong Nosný preklad 300 × 249 × 2 500 mm</t>
  </si>
  <si>
    <t xml:space="preserve"> 342272116</t>
  </si>
  <si>
    <t>Ytong Priečky z presných tvárnic priečkových P2-500, 125 × 249 × 599 mm na cementovú a tenkovrstvú lepiacu maltu</t>
  </si>
  <si>
    <t xml:space="preserve"> 317351107</t>
  </si>
  <si>
    <t>Debnenie prekladu zhotovenie</t>
  </si>
  <si>
    <t xml:space="preserve"> 317351108</t>
  </si>
  <si>
    <t>Debnenie prekladu odstránenie</t>
  </si>
  <si>
    <t xml:space="preserve"> 417321313</t>
  </si>
  <si>
    <t>Betón stužujúcich pásov a vencov železový tr. C 16/20+monolitický preklad</t>
  </si>
  <si>
    <t xml:space="preserve"> 417351115</t>
  </si>
  <si>
    <t>Debnenie bočníc stužujúcich pásov a vencov vrátane vzpier zhotovenie</t>
  </si>
  <si>
    <t xml:space="preserve"> 417351116</t>
  </si>
  <si>
    <t>Debnenie bočníc stužujúcich pásov a vencov vrátane vzpier odstránenie</t>
  </si>
  <si>
    <t xml:space="preserve"> 417361821</t>
  </si>
  <si>
    <t>Výstuž stužujúcich pásov a vencov z betonárskej ocele 10505</t>
  </si>
  <si>
    <t>221/A 1</t>
  </si>
  <si>
    <t xml:space="preserve"> 596911111</t>
  </si>
  <si>
    <t>Kladenie zámkovej dlažby hr.6cm pre peších do 20 m2</t>
  </si>
  <si>
    <t>S/S70</t>
  </si>
  <si>
    <t xml:space="preserve"> 5921952680</t>
  </si>
  <si>
    <t>Dlažba Low value Premac  KLASIKO 20x20x6 cm SIVÁ 9,6m2/pal</t>
  </si>
  <si>
    <t xml:space="preserve"> 611471433</t>
  </si>
  <si>
    <t>Omietka KREIDEZIT - SUMPFKAL</t>
  </si>
  <si>
    <t>M2</t>
  </si>
  <si>
    <t xml:space="preserve"> 612465136</t>
  </si>
  <si>
    <t>Vnútorná omietka stien BAUMIT, vápennocementová,MVR Uni,ručné nanášanie,jadrová hr.1,5 cm</t>
  </si>
  <si>
    <t xml:space="preserve"> 612481119</t>
  </si>
  <si>
    <t>Potiahnutie vnútorných stien, sklotextílnou mriežkou</t>
  </si>
  <si>
    <t xml:space="preserve"> 622464231</t>
  </si>
  <si>
    <t xml:space="preserve">Vonkajšia omietka stien tenkovrstvová BAUMIT, silikónová, Silikónová omietka (Baumit SilikonTop), škrabaná, hr. 1,5 mm </t>
  </si>
  <si>
    <t xml:space="preserve"> 622465111</t>
  </si>
  <si>
    <t>Vonkajšia omietka stien zo zmesi Terranova, Terra-Marmolit mramorové zrná,jemnozrnná</t>
  </si>
  <si>
    <t xml:space="preserve"> 622481119</t>
  </si>
  <si>
    <t>Potiahnutie vonkajších stien, sklotextílnou mriežkou</t>
  </si>
  <si>
    <t xml:space="preserve"> 62525017110</t>
  </si>
  <si>
    <t>Systém zateplenia vonkajšej konštrukcie extrudovaným polystyrénom XPS STYRODUR 2800 C hrúbky 20 mm lepením bez povrchovej úpravy</t>
  </si>
  <si>
    <t xml:space="preserve"> 625981132</t>
  </si>
  <si>
    <t>Obklad vonkajších betónových konštrukcií doskami Kombidoska  hr. 50 mm</t>
  </si>
  <si>
    <t xml:space="preserve"> 631315511</t>
  </si>
  <si>
    <t>Mazanina z betónu prostého tr.C 12/15 hr.nad 120 do 240 mm</t>
  </si>
  <si>
    <t xml:space="preserve"> 631362443</t>
  </si>
  <si>
    <t>Výstuž mazanín z betónov (z kameniva) a z ľahkých betónov, zo zváraných sietí KARI, priemer drôtu 8/8 mm, veľkosť oka 200x200 mm</t>
  </si>
  <si>
    <t xml:space="preserve"> 631571003</t>
  </si>
  <si>
    <t>Násyp zo štrkopiesku 0-32 (pre spevnenie podkladu)</t>
  </si>
  <si>
    <t xml:space="preserve"> 632451231</t>
  </si>
  <si>
    <t>Poter pieskovocementový 400 kg/m3, hladený oceľovým hladidlom,hr.nad 20 do 30 mm</t>
  </si>
  <si>
    <t xml:space="preserve"> 642942111</t>
  </si>
  <si>
    <t>Osadenie oceľového dverového rámu plochy otvoru do 2, 5m2</t>
  </si>
  <si>
    <t xml:space="preserve"> 648991111</t>
  </si>
  <si>
    <t>Osadenie parapetných dosiek z plastických a poloplast., hmôt, š. do 200 mm</t>
  </si>
  <si>
    <t>m</t>
  </si>
  <si>
    <t>S/S50</t>
  </si>
  <si>
    <t xml:space="preserve"> 5533198000</t>
  </si>
  <si>
    <t>Zárubňa oceľová CGU 60x197x16cm L</t>
  </si>
  <si>
    <t xml:space="preserve"> 5533198400</t>
  </si>
  <si>
    <t>Zárubňa oceľová CGU 80x197x16cm L</t>
  </si>
  <si>
    <t xml:space="preserve"> 5533198500</t>
  </si>
  <si>
    <t>Zárubňa oceľová CGU 80x197x16cm P</t>
  </si>
  <si>
    <t xml:space="preserve"> 5624900360</t>
  </si>
  <si>
    <t>Plast  Parapet  200x25 mm  Plastwood</t>
  </si>
  <si>
    <t xml:space="preserve">  3/A 1</t>
  </si>
  <si>
    <t xml:space="preserve"> 941941041</t>
  </si>
  <si>
    <t>Montáž lešenia ľahkého pracovného radového s podlahami šírky nad 1, 00 do 1,20 m a výšky do 10 m</t>
  </si>
  <si>
    <t xml:space="preserve"> 941955002</t>
  </si>
  <si>
    <t>Lešenie ľahké pracovné pomocné, s výškou lešeňovej podlahy nad 1,20 do 1,90 m</t>
  </si>
  <si>
    <t xml:space="preserve">  3/B 1</t>
  </si>
  <si>
    <t xml:space="preserve"> 941941841</t>
  </si>
  <si>
    <t>Demontáž lešenia ľahkého pracovného radového a s podlahami, šírky nad 1,00 do 1,20 m výšky do 10 m</t>
  </si>
  <si>
    <t xml:space="preserve"> 952901111</t>
  </si>
  <si>
    <t>Vyčistenie budov pri výške podlaží do 4m</t>
  </si>
  <si>
    <t xml:space="preserve"> 9539451074</t>
  </si>
  <si>
    <t xml:space="preserve">Ochrana rohov ALU + sieťka </t>
  </si>
  <si>
    <t>M</t>
  </si>
  <si>
    <t xml:space="preserve"> 916531111</t>
  </si>
  <si>
    <t>Osadenie záhon. obrubníka betón., do lôžka z bet. pros. tr. C 10/12,5 bez bočnej opory</t>
  </si>
  <si>
    <t xml:space="preserve"> 5921954590</t>
  </si>
  <si>
    <t>Premac  OBRUBNÍK PARKOVÝ 50x20x5 cm SIVY</t>
  </si>
  <si>
    <t xml:space="preserve"> 998011001</t>
  </si>
  <si>
    <t>Presun hmôt pre budovy JKSO 801, 803,812,zvislá konštr.z tehál,tvárnic,z kovu výšky do 6 m</t>
  </si>
  <si>
    <t>711/A 1</t>
  </si>
  <si>
    <t xml:space="preserve"> 711111001</t>
  </si>
  <si>
    <t>Izolácia proti zemnej vlhkosti vodorovná penetračným náterom za studena</t>
  </si>
  <si>
    <t xml:space="preserve"> 711141559</t>
  </si>
  <si>
    <t>Izolácia proti zemnej vlhkosti a tlakovej vode vodorovná NAIP pritavením</t>
  </si>
  <si>
    <t xml:space="preserve"> 711142101</t>
  </si>
  <si>
    <t>Izolácia proti zemnej vlhkosti s protiradarovou odolnosťou FONDALINE S šírka 2 m zvislá</t>
  </si>
  <si>
    <t xml:space="preserve"> 998711101</t>
  </si>
  <si>
    <t>Presun hmôt pre izoláciu proti vode v objektoch výšky do 6 m</t>
  </si>
  <si>
    <t>S/S10</t>
  </si>
  <si>
    <t xml:space="preserve"> 111631500</t>
  </si>
  <si>
    <t>Lak asfaltový  izolačný  ALP - PENETRAL  sudy</t>
  </si>
  <si>
    <t>T</t>
  </si>
  <si>
    <t>S/S90</t>
  </si>
  <si>
    <t xml:space="preserve"> 6283228200</t>
  </si>
  <si>
    <t>Pásy ťažké asfaltované Hydrobit v 60 s 35</t>
  </si>
  <si>
    <t xml:space="preserve"> 6288000640</t>
  </si>
  <si>
    <t>Nopová fólia proti vlhkosti s radónovou ochranou S</t>
  </si>
  <si>
    <t>713/A 1</t>
  </si>
  <si>
    <t xml:space="preserve"> 713111121</t>
  </si>
  <si>
    <t>Montáž tepelnej izolácie pásmi stropov, rovným spodkom s úpravou viazacím</t>
  </si>
  <si>
    <t xml:space="preserve"> 713121111</t>
  </si>
  <si>
    <t>Montáž tepelnej izolácie  pásmi podláh, jednovrstvová</t>
  </si>
  <si>
    <t xml:space="preserve"> 713191120</t>
  </si>
  <si>
    <t>Izolácie tepelné podláh, stropov striech   položením PE fólie</t>
  </si>
  <si>
    <t xml:space="preserve">M2   </t>
  </si>
  <si>
    <t xml:space="preserve"> 713191121</t>
  </si>
  <si>
    <t>Izolácie tepelné-doplnky prekrytím pásom do výšky 100mm A400/H</t>
  </si>
  <si>
    <t>713/A 5</t>
  </si>
  <si>
    <t xml:space="preserve"> 998713101</t>
  </si>
  <si>
    <t>Presun hmôt pre izolácie tepelné v objektoch výšky do 6 m</t>
  </si>
  <si>
    <t xml:space="preserve"> 6314150190</t>
  </si>
  <si>
    <t>Nobasil-Knauf Insulation MPE hrúbky 150 mm, doska z minerálnej vlny</t>
  </si>
  <si>
    <t xml:space="preserve"> 6314150530</t>
  </si>
  <si>
    <t>Nobasil PTN hrúbky  40 mm (35 mm po stlačení),  doska z minerálnej vlny</t>
  </si>
  <si>
    <t xml:space="preserve"> 673999980</t>
  </si>
  <si>
    <t>Zábrana parotesná JUTAFOL N AL170 170g/m2</t>
  </si>
  <si>
    <t>721/A 1</t>
  </si>
  <si>
    <t xml:space="preserve"> 721171106</t>
  </si>
  <si>
    <t>Potrubie z novodurových rúr TPD 5-177-67 odpadové hrdlové D 63x1, 8</t>
  </si>
  <si>
    <t xml:space="preserve"> 721171109</t>
  </si>
  <si>
    <t>Potrubie z novodurových rúr TPD 5-177-67 odpadové hrdlové D 110x2, 2</t>
  </si>
  <si>
    <t xml:space="preserve"> 721173205</t>
  </si>
  <si>
    <t>Potrubie z novodurových rúr TPD 5-177-67 pripájacie D 50x1, 8</t>
  </si>
  <si>
    <t xml:space="preserve"> 721290111</t>
  </si>
  <si>
    <t>Ostatné - skúška tesnosti kanalizácie v objektoch vodou do DN 125</t>
  </si>
  <si>
    <t>721/A 2</t>
  </si>
  <si>
    <t xml:space="preserve"> 722171211</t>
  </si>
  <si>
    <t>Potrubie z plastických hmôt z PE rúrok TPD 71-6571 rad stredne ťažký z rPE D 20/2, 0</t>
  </si>
  <si>
    <t xml:space="preserve"> 722171212</t>
  </si>
  <si>
    <t>Potrubie z plastických hmôt z PE rúrok TPD 71-6571 rad stredne ťažký z rPE D 25/2, 7</t>
  </si>
  <si>
    <t xml:space="preserve"> 722190401</t>
  </si>
  <si>
    <t>Vyvedenie a upevnenie výpustky DN 15</t>
  </si>
  <si>
    <t>ks</t>
  </si>
  <si>
    <t xml:space="preserve"> 722223113</t>
  </si>
  <si>
    <t>Armatúry závitové s jedným závitom ventily privzduš. a odvzduš. pre potrubie T 1070 G 3/4</t>
  </si>
  <si>
    <t>KUS</t>
  </si>
  <si>
    <t xml:space="preserve"> 722230102</t>
  </si>
  <si>
    <t>Armatúry závitové s dvoma závitmi ventily priame Ke 83 T G 3/4</t>
  </si>
  <si>
    <t xml:space="preserve"> 551114060</t>
  </si>
  <si>
    <t>Ventil rohový na nádržkový splachovač ms  KE 90 A  1/2"</t>
  </si>
  <si>
    <t>721/A 5</t>
  </si>
  <si>
    <t xml:space="preserve"> 725112331</t>
  </si>
  <si>
    <t>Zariadenie záchodov komplety s nádržou,  sedátkom a misou /kombi/ č. 3204/4</t>
  </si>
  <si>
    <t>SUB</t>
  </si>
  <si>
    <t xml:space="preserve"> 725212363</t>
  </si>
  <si>
    <t>Umývadla bez výtokových armatúr z bieleho diturvitu so zápachovou uzávierkou T1016 č. 1711</t>
  </si>
  <si>
    <t xml:space="preserve"> 725245171</t>
  </si>
  <si>
    <t>Montáž zásteny sprchovej</t>
  </si>
  <si>
    <t>súb</t>
  </si>
  <si>
    <t xml:space="preserve"> 725820501</t>
  </si>
  <si>
    <t>Batérie umývadlové a drezové súpravy bidetové T 1910B</t>
  </si>
  <si>
    <t xml:space="preserve"> 552 1C0190</t>
  </si>
  <si>
    <t>Zásteny sprchové + batéria</t>
  </si>
  <si>
    <t>762/A 1</t>
  </si>
  <si>
    <t xml:space="preserve"> 762332130</t>
  </si>
  <si>
    <t>Montáž viazaných konštrukcií krovov striech z reziva priemernej plochy 224-288 cm2</t>
  </si>
  <si>
    <t xml:space="preserve"> 762341201</t>
  </si>
  <si>
    <t>Montáž  latovania jednoduchých streich pre sklon do 60°</t>
  </si>
  <si>
    <t xml:space="preserve"> 762341610</t>
  </si>
  <si>
    <t>Montáž debnenia a latovania štítových odkvapových ríms z dosiek hrubých hr. do 32 mm</t>
  </si>
  <si>
    <t xml:space="preserve"> 762395000</t>
  </si>
  <si>
    <t>Spojovacie a ochranné prostriedky svorky, dosky, klince, pásová oceľ, vruty, impregnácia</t>
  </si>
  <si>
    <t xml:space="preserve"> 7625231040</t>
  </si>
  <si>
    <t>Položenie podláh  z dosiek</t>
  </si>
  <si>
    <t xml:space="preserve"> 762810012</t>
  </si>
  <si>
    <t>Záklop stropov z OSB dosiek skrutkovaných na trámy na zraz o hrúbke dosky 12 mm</t>
  </si>
  <si>
    <t xml:space="preserve"> 762822130</t>
  </si>
  <si>
    <t>Montáž stropníc z hraneného a polohraneného reziva prierezovej plochy 288-450 cm2</t>
  </si>
  <si>
    <t xml:space="preserve"> 998762102</t>
  </si>
  <si>
    <t>Presun hmôt pre konštrukcie tesárske v objektoch výšky do 12 m</t>
  </si>
  <si>
    <t>P/PE</t>
  </si>
  <si>
    <t xml:space="preserve"> 605127340</t>
  </si>
  <si>
    <t>Dosky a fošne SM/JD omiet,ak. I, dl.400-650,hr.24-32,s.170-240</t>
  </si>
  <si>
    <t>M3</t>
  </si>
  <si>
    <t xml:space="preserve"> 605155110</t>
  </si>
  <si>
    <t>Hranol SM/JD ak. I, dĺžka 660-900 cm, hrúbka 120 mm, šírka 120,140,180  mm</t>
  </si>
  <si>
    <t>S/S80</t>
  </si>
  <si>
    <t xml:space="preserve"> 605000002</t>
  </si>
  <si>
    <t>Drevená podlaha z dosák</t>
  </si>
  <si>
    <t xml:space="preserve"> 6119167200</t>
  </si>
  <si>
    <t>Palubovky smrek pre obloženie stien a stropov hrúbka 15 mm šírka 45-60 mm</t>
  </si>
  <si>
    <t>763/A 2</t>
  </si>
  <si>
    <t xml:space="preserve"> 763138119</t>
  </si>
  <si>
    <t>Podhľad RIGIPS RF 1x15, -DK,strop trámový drevený,upevnenie na závesoch</t>
  </si>
  <si>
    <t xml:space="preserve"> 998763301</t>
  </si>
  <si>
    <t>Presun hmôt pre sádrokartónové konštrukcie v objektoch výšky do 7 m</t>
  </si>
  <si>
    <t>764/A 1</t>
  </si>
  <si>
    <t xml:space="preserve"> 764311101</t>
  </si>
  <si>
    <t xml:space="preserve">Strešná krytina z hladkého Pz plechu hrúbky 0,8 mm so sklonom do 30° </t>
  </si>
  <si>
    <t xml:space="preserve"> 764323220</t>
  </si>
  <si>
    <t>Oplechovanie z pozinkovaného PZ plechu odkvapov na strechách s lepenkovou krytinou rš 250 mm</t>
  </si>
  <si>
    <t xml:space="preserve"> 764352203</t>
  </si>
  <si>
    <t>Žľaby z pozinkovaného PZ plechu pododkvapové polkruhové rš 330 mm</t>
  </si>
  <si>
    <t xml:space="preserve"> 764359213</t>
  </si>
  <si>
    <t>Kotlík kónický pre rúry s priemerom do 150 mm</t>
  </si>
  <si>
    <t xml:space="preserve"> 764454204</t>
  </si>
  <si>
    <t>Odpadové rúry z pozinkovaného Pz plechu kruhové s priemerom 150 mm</t>
  </si>
  <si>
    <t>764/A 6</t>
  </si>
  <si>
    <t xml:space="preserve"> 764712025</t>
  </si>
  <si>
    <t>Oplechovanie parapetov , hliníkové lakované 1,0 mm, š. 230 mm</t>
  </si>
  <si>
    <t>764/A 7</t>
  </si>
  <si>
    <t xml:space="preserve"> 998764101</t>
  </si>
  <si>
    <t>Presun hmôt pre konštrukcie klampiarske v objektoch výšky do 6 m</t>
  </si>
  <si>
    <t>766/A 1</t>
  </si>
  <si>
    <t xml:space="preserve"> 766661112</t>
  </si>
  <si>
    <t>Montáž dverového krídla kompletiz.otváravého do oceľovej alebo fošňovej zárubne, jednokrídlové</t>
  </si>
  <si>
    <t xml:space="preserve"> 766695212</t>
  </si>
  <si>
    <t>Montáž prahu dverí, jednokrídlových</t>
  </si>
  <si>
    <t xml:space="preserve"> 998766101</t>
  </si>
  <si>
    <t>Presun hmot pre konštrukcie stolárske v objektoch výšky do 6 m</t>
  </si>
  <si>
    <t xml:space="preserve"> 6116011100</t>
  </si>
  <si>
    <t xml:space="preserve">Dvere vnútorné hladké plné jednokrídlové 60x197 cm </t>
  </si>
  <si>
    <t xml:space="preserve"> 6116017100</t>
  </si>
  <si>
    <t xml:space="preserve">Dvere vnútorné hladké plné jednokrídlové 80x197 cm </t>
  </si>
  <si>
    <t xml:space="preserve"> 6118712100</t>
  </si>
  <si>
    <t xml:space="preserve">Prah dubový dĺžky 62 šírky 15 cm </t>
  </si>
  <si>
    <t xml:space="preserve"> 6118716100</t>
  </si>
  <si>
    <t xml:space="preserve">Prah dubový dĺžky 82 šírky 15 cm </t>
  </si>
  <si>
    <t>767/A 1</t>
  </si>
  <si>
    <t xml:space="preserve"> 767631000</t>
  </si>
  <si>
    <t>Montáž okien a dverí plastových vč. utesnenia</t>
  </si>
  <si>
    <t>767/A 3</t>
  </si>
  <si>
    <t xml:space="preserve"> 767657230</t>
  </si>
  <si>
    <t>Montáž vrát zdvíhacích, osadzovaných do oceľovej zárubne z dielov, s plochou 9-13 m2</t>
  </si>
  <si>
    <t xml:space="preserve"> 998767101</t>
  </si>
  <si>
    <t>Presun hmôt pre kovové stavebné doplnkové konštrukcie v objektoch výšky do 6 m</t>
  </si>
  <si>
    <t xml:space="preserve"> 6114107100</t>
  </si>
  <si>
    <t>Plastové okno SALAMANDER jednokrídlové otváravo-sklopné výšky/šírky  500/500 mm</t>
  </si>
  <si>
    <t xml:space="preserve"> 6114111500</t>
  </si>
  <si>
    <t>Plastové okno SALAMANDER jednokrídlové otváravo-sklopné výšky/šírky1000/1000 mm</t>
  </si>
  <si>
    <t xml:space="preserve"> 6114120100</t>
  </si>
  <si>
    <t>Plastové okno SALAMANDER dvojkrídlové otváravé, otvaravo-sklopné výšky/šírky 1500/1200 mm</t>
  </si>
  <si>
    <t xml:space="preserve"> 6114127674</t>
  </si>
  <si>
    <t xml:space="preserve">Plastové vchodové dvere jednokrídlové veľ. 800x2000 mm </t>
  </si>
  <si>
    <t>KPL</t>
  </si>
  <si>
    <t xml:space="preserve"> 6114127681.</t>
  </si>
  <si>
    <t>Sekčné garážové vrata roz. 2400x2400 mm</t>
  </si>
  <si>
    <t xml:space="preserve"> 6114127683</t>
  </si>
  <si>
    <t>Sekčné garážové vrata roz. 3200x3200 mm</t>
  </si>
  <si>
    <t>771/A 1</t>
  </si>
  <si>
    <t xml:space="preserve"> 771411014</t>
  </si>
  <si>
    <t>Montáž soklíkov z obkladačiek pórovinových, alebo opakných rovných veľ. 200x100 mm</t>
  </si>
  <si>
    <t xml:space="preserve"> 771575205</t>
  </si>
  <si>
    <t>Montáž podláh z dlaždíc keram. ukladanie do tmelu bez povrchové úpravy alebo glaz.</t>
  </si>
  <si>
    <t xml:space="preserve"> 998771101</t>
  </si>
  <si>
    <t>Presun hmôt pre podlahy z dlaždíc v objektoch výšky do 6m</t>
  </si>
  <si>
    <t xml:space="preserve"> 597644815</t>
  </si>
  <si>
    <t xml:space="preserve">Dlaždica s protišmykovým povrchom </t>
  </si>
  <si>
    <t>771/A 2</t>
  </si>
  <si>
    <t xml:space="preserve"> 781445017</t>
  </si>
  <si>
    <t>Montáž obkladov stien z obkladačiek hutných, keramických do tmelu,veľkosť 300x200 mm</t>
  </si>
  <si>
    <t xml:space="preserve"> 998781101</t>
  </si>
  <si>
    <t>Presun hmôt pre obklady keramické v objektoch výšky do 6 m</t>
  </si>
  <si>
    <t xml:space="preserve"> 597870001</t>
  </si>
  <si>
    <t>Obkladačky keramické  La Futura   Sandra -  250x200</t>
  </si>
  <si>
    <t>783/A 1</t>
  </si>
  <si>
    <t xml:space="preserve"> 783782203</t>
  </si>
  <si>
    <t>Nátery tesárskych konštrukcií povrchová impregnácia Bochemitom QB</t>
  </si>
  <si>
    <t>784/A 1</t>
  </si>
  <si>
    <t xml:space="preserve"> 784412301</t>
  </si>
  <si>
    <t>Pačok. vápenným mliekom dvojnás. s obrúsením a presadrovaním v miestnostiach výšky do 3,80 m</t>
  </si>
  <si>
    <t xml:space="preserve">M2 </t>
  </si>
  <si>
    <t xml:space="preserve"> 784452371</t>
  </si>
  <si>
    <t>Maľby z maliar. zmesí tekutých Primalex, jednofar. dvojnás. v miest. výšky do 3,80 m</t>
  </si>
  <si>
    <t>Objekt ELEKTROINŠTALÁCIA</t>
  </si>
  <si>
    <t>Montážne práce</t>
  </si>
  <si>
    <t>M-21 ELEKTROMONTÁŽE</t>
  </si>
  <si>
    <t>921/M21</t>
  </si>
  <si>
    <t xml:space="preserve"> 210010301</t>
  </si>
  <si>
    <t>Krabica prístrojová bez zapojenia (1901, KP 68, KZ 3)</t>
  </si>
  <si>
    <t xml:space="preserve"> 210010321</t>
  </si>
  <si>
    <t>Krabica odbočná s viečkom, svorkovnicou vrátane zapojenia (1903, KR 68) kruhová</t>
  </si>
  <si>
    <t xml:space="preserve"> 210110001</t>
  </si>
  <si>
    <t>Spínač nástenný pre prostredie obyčajné alebo vlhké vrátane zapojenia jednopólový - radenie 1</t>
  </si>
  <si>
    <t xml:space="preserve"> 210110002</t>
  </si>
  <si>
    <t>Spínač nástenný pre prostredie obyčajné alebo vlhké vrátane zapojenia dvojpólový - radenie 2</t>
  </si>
  <si>
    <t xml:space="preserve"> 210111022</t>
  </si>
  <si>
    <t>Domová zásuvka v krabici 10/16 A 250 V, 2P + Z 2 x zapojenie</t>
  </si>
  <si>
    <t xml:space="preserve"> 210200004</t>
  </si>
  <si>
    <t>Svietidlo žiarovkové - typ 211 03 03 - 60 W, stropné</t>
  </si>
  <si>
    <t xml:space="preserve"> 210200013</t>
  </si>
  <si>
    <t>Svietidlo žiarovkové - typ 211 24 01 - 100 W, stropné</t>
  </si>
  <si>
    <t xml:space="preserve"> 210200020</t>
  </si>
  <si>
    <t>Svietidlo interierové žiarivkové stropné s krytom z termoplastu, IP 20 dvojtrubicové</t>
  </si>
  <si>
    <t xml:space="preserve"> 210200042</t>
  </si>
  <si>
    <t>Svietidlo žiarovkové - typ 213 18 10 - 60 W, nástenné</t>
  </si>
  <si>
    <t xml:space="preserve"> 210200073</t>
  </si>
  <si>
    <t>Svietidlo žiarovkové - typ 313 09 02 - 100 W, priem., nástenné</t>
  </si>
  <si>
    <t xml:space="preserve"> 210800033</t>
  </si>
  <si>
    <t>Vodič uložený pod omietkou CYKYL 3 x 1, 5</t>
  </si>
  <si>
    <t xml:space="preserve"> 210800034</t>
  </si>
  <si>
    <t>Vodič uložený pod omietkou CYKYL 3 x 2, 5</t>
  </si>
  <si>
    <t xml:space="preserve"> 213291000</t>
  </si>
  <si>
    <t>Spracovanie revizie</t>
  </si>
  <si>
    <t>hod</t>
  </si>
  <si>
    <t xml:space="preserve"> 358 5525O37</t>
  </si>
  <si>
    <t>Chránič prúdový -RCD m+D</t>
  </si>
  <si>
    <t>R/R 0</t>
  </si>
  <si>
    <t xml:space="preserve">       15</t>
  </si>
  <si>
    <t>Nepredvídané práce</t>
  </si>
  <si>
    <t xml:space="preserve">HOD     </t>
  </si>
  <si>
    <t xml:space="preserve">       75</t>
  </si>
  <si>
    <t>HZS - murárske výpomoci</t>
  </si>
  <si>
    <t>€</t>
  </si>
  <si>
    <t>S/S30</t>
  </si>
  <si>
    <t xml:space="preserve"> 3410420390</t>
  </si>
  <si>
    <t>Ploché káble - vodič medený CYYp 2Ax1,5</t>
  </si>
  <si>
    <t xml:space="preserve"> 3410420800</t>
  </si>
  <si>
    <t>Ploché káble - vodič medený CYYp 3Ax1,5</t>
  </si>
  <si>
    <t xml:space="preserve"> 3410421100</t>
  </si>
  <si>
    <t>Ploché káble - vodič medený CYYp 3Cx1,5</t>
  </si>
  <si>
    <t xml:space="preserve"> 3450201000</t>
  </si>
  <si>
    <t>Vypínač schodištový</t>
  </si>
  <si>
    <t xml:space="preserve"> 3450203010</t>
  </si>
  <si>
    <t>Spínač 1 s krytom kolísky    3558A-A01340 BW    biely</t>
  </si>
  <si>
    <t xml:space="preserve"> 3450330100</t>
  </si>
  <si>
    <t>Dvojzásuvka 230V/16A, IP 44</t>
  </si>
  <si>
    <t xml:space="preserve"> 3450907510</t>
  </si>
  <si>
    <t>Krabica  KU 68-1903</t>
  </si>
  <si>
    <t xml:space="preserve"> 3450915500</t>
  </si>
  <si>
    <t>Krabica univerzálna  typ: KU 68 LA/2   112001028</t>
  </si>
  <si>
    <t xml:space="preserve"> 3480113400</t>
  </si>
  <si>
    <t>Svietidlo IP 20 1x 100W stropné</t>
  </si>
  <si>
    <t xml:space="preserve"> 3480116700</t>
  </si>
  <si>
    <t>Svietidlá  Svietidlo  halogénove stropné IP65</t>
  </si>
  <si>
    <t xml:space="preserve"> 3480714930</t>
  </si>
  <si>
    <t>Svietidlá 1x60W, IP 20 stropné</t>
  </si>
  <si>
    <t xml:space="preserve"> 3480718700</t>
  </si>
  <si>
    <t>Svietidlá Svietidlá  IP65 halogénové nastenné</t>
  </si>
  <si>
    <t xml:space="preserve"> 3480721600</t>
  </si>
  <si>
    <t xml:space="preserve">Svietidlá nástenné žiarovkové IP 65 </t>
  </si>
  <si>
    <t>Objekt KANALIZÁČNA PRÍPOJKA</t>
  </si>
  <si>
    <t>POTRUBNÉ ROZVODY</t>
  </si>
  <si>
    <t xml:space="preserve"> 132201201</t>
  </si>
  <si>
    <t>Výkop ryhy šírky 600-2000mm horn.3 do 100m3</t>
  </si>
  <si>
    <t xml:space="preserve"> 132201209</t>
  </si>
  <si>
    <t>Hĺbenie rýh š. nad 600 do 2 000 mm zapažených i nezapažených, s urovnaním dna. Príplatok k cenám za lepivosť horniny 3</t>
  </si>
  <si>
    <t xml:space="preserve"> 161101101</t>
  </si>
  <si>
    <t>Zvislé premiestnenie výkopku bez naloženia z horniny 1 až 4, pri hĺbke výkopu nad 1 m do 2,5 m</t>
  </si>
  <si>
    <t xml:space="preserve"> 162401102</t>
  </si>
  <si>
    <t>Vodorovné premiestnenie výkopku tr.1-4 do 2000 m</t>
  </si>
  <si>
    <t xml:space="preserve"> 174101101</t>
  </si>
  <si>
    <t>Zásyp sypaninou so zhutnením jám, šachiet, rýh, zárezov alebo okolo objektov v týchto vykopávkach</t>
  </si>
  <si>
    <t xml:space="preserve"> 175101101</t>
  </si>
  <si>
    <t>Obsyp potrubia sypaninou z vhodných hornín 1 až 4 bez prehodenia sypaniny</t>
  </si>
  <si>
    <t>S/S60</t>
  </si>
  <si>
    <t xml:space="preserve"> 5833710100</t>
  </si>
  <si>
    <t>Štrkopiesok 0-8 B</t>
  </si>
  <si>
    <t>271/A 1</t>
  </si>
  <si>
    <t xml:space="preserve"> 451573111</t>
  </si>
  <si>
    <t>Lôžko pod potrubie, stoky a drobné objekty, v otvorenom výkope z piesku a štrkopiesku do 63 mm</t>
  </si>
  <si>
    <t xml:space="preserve"> 452311131</t>
  </si>
  <si>
    <t>Dosky z betónu v otvorenom výkope tr.C 12/15</t>
  </si>
  <si>
    <t xml:space="preserve"> 452351101</t>
  </si>
  <si>
    <t>Debnenie v otvorenom výkope dosiek, sedlových lôžok a blokov pod potrubie,stoky a drobné objekty</t>
  </si>
  <si>
    <t xml:space="preserve"> 452386171</t>
  </si>
  <si>
    <t>Vyrovnávací prstenec z prostého betónu tr.C 12/15 pod poklopy a mreže, výška nad 200 mm</t>
  </si>
  <si>
    <t xml:space="preserve"> 899104111</t>
  </si>
  <si>
    <t>Osadenie poklopu liatinového a oceľového vrátane rámu hmotn. nad 150 kg</t>
  </si>
  <si>
    <t>271/A 3</t>
  </si>
  <si>
    <t xml:space="preserve"> 871313121</t>
  </si>
  <si>
    <t>Montáž potrubia z kanalizačných rúr z tvrdého PVC tesn. gumovým krúžkom v skl. do 20% DN 150</t>
  </si>
  <si>
    <t xml:space="preserve"> 877313123</t>
  </si>
  <si>
    <t>Montáž tvarovky na potrubí z rúr z tvrdého PVC tesn. gumovým krúžkom, jednoosá DN 150</t>
  </si>
  <si>
    <t xml:space="preserve"> 892311000</t>
  </si>
  <si>
    <t>Skúška tesnosti kanalizácie D 150</t>
  </si>
  <si>
    <t>S/S20</t>
  </si>
  <si>
    <t xml:space="preserve"> 286110250</t>
  </si>
  <si>
    <t>Kanalizačné rúry PVC-U hladké s hrdlom 160x 4.0x5000</t>
  </si>
  <si>
    <t xml:space="preserve"> 2863101700</t>
  </si>
  <si>
    <t>PVC-U koleno pre kanalizačné rúry hladké 160</t>
  </si>
  <si>
    <t xml:space="preserve"> 13/B 1</t>
  </si>
  <si>
    <t xml:space="preserve"> 971042441</t>
  </si>
  <si>
    <t>Vybúranie otvoru v betónových priečkach a stenách plochy do 0, 25 m2,hr.do 300 mm,  -0,16500t</t>
  </si>
  <si>
    <t xml:space="preserve"> 998276101</t>
  </si>
  <si>
    <t>Presun hmôt pre rúrové vedenie hĺbené z rúr z plast., hmôt alebo sklolamin. v otvorenom výkope</t>
  </si>
  <si>
    <t>Objekt VODOVODNÁ PRÍPOJKA</t>
  </si>
  <si>
    <t xml:space="preserve"> 174101001</t>
  </si>
  <si>
    <t>Zásyp sypaninou so zhutnením jám, šachiet, rýh, zárezov alebo okolo objektov do 100 m3</t>
  </si>
  <si>
    <t xml:space="preserve"> 451541111</t>
  </si>
  <si>
    <t xml:space="preserve">Lôžko pod potrubie, stoky a drobné objekty, v otvorenom výkope zo štrkodrvy 0-63 mm </t>
  </si>
  <si>
    <t xml:space="preserve"> 850245121</t>
  </si>
  <si>
    <t>Výrez alebo výsek na potrubí z rúr liatinových tlakových pre napojenie a montáž</t>
  </si>
  <si>
    <t xml:space="preserve"> 871161121</t>
  </si>
  <si>
    <t>Montáž potrubia z tlakových polyetylénových rúrok priemeru 32 mm</t>
  </si>
  <si>
    <t xml:space="preserve"> 891173111</t>
  </si>
  <si>
    <t>Montáž vodovodnej armatúry na potrubí, ventil hlavný pre prípojky DN 32</t>
  </si>
  <si>
    <t xml:space="preserve"> 892241111</t>
  </si>
  <si>
    <t>Ostatné práce na rúrovom vedení, tlakové skúšky vodovodného potrubia DN do 80</t>
  </si>
  <si>
    <t xml:space="preserve"> 899721111</t>
  </si>
  <si>
    <t>Vyhľadávací vodič na potrubí PVC DN do 150 mm</t>
  </si>
  <si>
    <t xml:space="preserve"> 286137520</t>
  </si>
  <si>
    <t>Rúrka tlaková z polyetylénu RPE D32x4,4 mm, Sigma 3,2 MPa, v kotúčoch</t>
  </si>
  <si>
    <t>KG</t>
  </si>
  <si>
    <t xml:space="preserve"> 971042341</t>
  </si>
  <si>
    <t>Vybúranie otvoru v betónových priečkach a stenách plochy do 0, 09 m2,hr.do 300 mm,  -0,05900t</t>
  </si>
  <si>
    <t>Objekt ELEKTRICKÁ PRÍPOJKA</t>
  </si>
  <si>
    <t>M-46 MONTÁŽE ZEMNÝCH PRÁC</t>
  </si>
  <si>
    <t xml:space="preserve"> 210010045</t>
  </si>
  <si>
    <t xml:space="preserve">Montáž chráničky ohybnej </t>
  </si>
  <si>
    <t xml:space="preserve"> 210010102</t>
  </si>
  <si>
    <t>Lišta elektroinšt. z PH vrátane spojok, ohybov, rohov, bez krabíc, uložená pevne typ L 40 preťahovací</t>
  </si>
  <si>
    <t xml:space="preserve"> 210120452</t>
  </si>
  <si>
    <t>Istič vzduchový vrátane zapojenia  do 25 A s krytom</t>
  </si>
  <si>
    <t xml:space="preserve"> 210810053</t>
  </si>
  <si>
    <t>Silový kábel 750 - 1000 V /mm2/ pevne uložený CYKY-CYKYm 750 V 4x10</t>
  </si>
  <si>
    <t xml:space="preserve"> 34507162000</t>
  </si>
  <si>
    <t>Chránička kábla FXP 32IEC, ohybná</t>
  </si>
  <si>
    <t xml:space="preserve"> 3410103394</t>
  </si>
  <si>
    <t>FG-Istič PL7-B  6/1</t>
  </si>
  <si>
    <t xml:space="preserve"> 3410103404</t>
  </si>
  <si>
    <t>FG-Istič PL7-B 16/1</t>
  </si>
  <si>
    <t xml:space="preserve"> 3410103408</t>
  </si>
  <si>
    <t>FG-Istič PL7-B 20/3</t>
  </si>
  <si>
    <t xml:space="preserve"> 3410103412</t>
  </si>
  <si>
    <t>FG-Istič PL7-B 25/3</t>
  </si>
  <si>
    <t xml:space="preserve"> 3410108000</t>
  </si>
  <si>
    <t>Kábel/vodič pre pevné uloženie - medený CYKY-J   4x10</t>
  </si>
  <si>
    <t xml:space="preserve"> 3451206200</t>
  </si>
  <si>
    <t xml:space="preserve">Lišta </t>
  </si>
  <si>
    <t xml:space="preserve"> 3580609400</t>
  </si>
  <si>
    <t>FG-Istič L7-10/1/B</t>
  </si>
  <si>
    <t xml:space="preserve"> 3580617300</t>
  </si>
  <si>
    <t>Istič vypínač , 40A,Ik=10 kA</t>
  </si>
  <si>
    <t xml:space="preserve"> 3580760358</t>
  </si>
  <si>
    <t xml:space="preserve">Prúdový chránič  </t>
  </si>
  <si>
    <t>946/M46</t>
  </si>
  <si>
    <t xml:space="preserve"> 460200163</t>
  </si>
  <si>
    <t>Hĺbenie káblovej ryhy 35 cm širokej a 80 cm hlbokej, v zemine triedy 3</t>
  </si>
  <si>
    <t xml:space="preserve"> 460560163</t>
  </si>
  <si>
    <t>Ručný zásyp nezap. káblovej ryhy bez zhutn. zeminy, 35 cm širokej, 80 cm hlbokej v zemine tr. 3</t>
  </si>
  <si>
    <t xml:space="preserve"> 460620013</t>
  </si>
  <si>
    <t>Proviz. úprava terénu v zemine tr. 3, aby nerovnosti terénu neboli väčšie ako 2 cm od vodor.hladiny</t>
  </si>
  <si>
    <t xml:space="preserve"> 2830003000</t>
  </si>
  <si>
    <t>Fólia červená v m2</t>
  </si>
  <si>
    <t xml:space="preserve"> 5833110300</t>
  </si>
  <si>
    <t>Kamenivo ťažené drobné 0-1 b</t>
  </si>
  <si>
    <t xml:space="preserve">           Celkom bez DPH</t>
  </si>
  <si>
    <t xml:space="preserve">           DPH 20% z </t>
  </si>
  <si>
    <t xml:space="preserve">           DPH 0% z </t>
  </si>
  <si>
    <t xml:space="preserve">           Celkom</t>
  </si>
  <si>
    <t>Krycí list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</si>
</sst>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b/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/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164" fontId="1" fillId="0" borderId="10" xfId="0" applyNumberFormat="1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164" fontId="1" fillId="0" borderId="29" xfId="0" applyNumberFormat="1" applyFont="1" applyFill="1" applyBorder="1"/>
    <xf numFmtId="0" fontId="1" fillId="0" borderId="30" xfId="0" applyFont="1" applyFill="1" applyBorder="1"/>
    <xf numFmtId="0" fontId="1" fillId="0" borderId="31" xfId="0" applyFont="1" applyFill="1" applyBorder="1"/>
    <xf numFmtId="0" fontId="6" fillId="0" borderId="16" xfId="0" applyFont="1" applyFill="1" applyBorder="1"/>
    <xf numFmtId="0" fontId="7" fillId="0" borderId="16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6" fillId="0" borderId="17" xfId="0" applyFont="1" applyFill="1" applyBorder="1"/>
    <xf numFmtId="0" fontId="6" fillId="0" borderId="12" xfId="0" applyFont="1" applyFill="1" applyBorder="1"/>
    <xf numFmtId="0" fontId="6" fillId="0" borderId="9" xfId="0" applyFont="1" applyFill="1" applyBorder="1"/>
    <xf numFmtId="0" fontId="5" fillId="0" borderId="8" xfId="0" applyFont="1" applyFill="1" applyBorder="1"/>
    <xf numFmtId="0" fontId="5" fillId="0" borderId="22" xfId="0" applyFont="1" applyFill="1" applyBorder="1"/>
    <xf numFmtId="0" fontId="5" fillId="0" borderId="17" xfId="0" applyFont="1" applyFill="1" applyBorder="1"/>
    <xf numFmtId="0" fontId="5" fillId="0" borderId="9" xfId="0" applyFont="1" applyFill="1" applyBorder="1"/>
    <xf numFmtId="0" fontId="5" fillId="0" borderId="28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9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4" xfId="0" applyFont="1" applyFill="1" applyBorder="1"/>
    <xf numFmtId="0" fontId="5" fillId="0" borderId="36" xfId="0" applyFont="1" applyFill="1" applyBorder="1"/>
    <xf numFmtId="0" fontId="5" fillId="0" borderId="10" xfId="0" applyFont="1" applyFill="1" applyBorder="1"/>
    <xf numFmtId="0" fontId="4" fillId="0" borderId="3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2" xfId="0" applyFont="1" applyFill="1" applyBorder="1"/>
    <xf numFmtId="0" fontId="5" fillId="0" borderId="39" xfId="0" applyFont="1" applyFill="1" applyBorder="1" applyAlignment="1">
      <alignment horizontal="center"/>
    </xf>
    <xf numFmtId="164" fontId="1" fillId="0" borderId="22" xfId="0" applyNumberFormat="1" applyFont="1" applyFill="1" applyBorder="1"/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/>
    <xf numFmtId="0" fontId="5" fillId="0" borderId="47" xfId="0" applyFont="1" applyFill="1" applyBorder="1"/>
    <xf numFmtId="0" fontId="5" fillId="0" borderId="48" xfId="0" applyFont="1" applyFill="1" applyBorder="1"/>
    <xf numFmtId="0" fontId="5" fillId="0" borderId="49" xfId="0" applyFont="1" applyFill="1" applyBorder="1"/>
    <xf numFmtId="0" fontId="1" fillId="0" borderId="49" xfId="0" applyFont="1" applyFill="1" applyBorder="1"/>
    <xf numFmtId="0" fontId="5" fillId="0" borderId="50" xfId="0" applyFont="1" applyFill="1" applyBorder="1"/>
    <xf numFmtId="164" fontId="1" fillId="0" borderId="51" xfId="0" applyNumberFormat="1" applyFont="1" applyFill="1" applyBorder="1"/>
    <xf numFmtId="164" fontId="5" fillId="0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48" xfId="0" applyNumberFormat="1" applyFont="1" applyFill="1" applyBorder="1"/>
    <xf numFmtId="164" fontId="5" fillId="0" borderId="49" xfId="0" applyNumberFormat="1" applyFont="1" applyFill="1" applyBorder="1"/>
    <xf numFmtId="164" fontId="1" fillId="0" borderId="50" xfId="0" applyNumberFormat="1" applyFont="1" applyFill="1" applyBorder="1"/>
    <xf numFmtId="164" fontId="5" fillId="0" borderId="0" xfId="0" applyNumberFormat="1" applyFont="1" applyFill="1" applyBorder="1"/>
    <xf numFmtId="164" fontId="5" fillId="0" borderId="52" xfId="0" applyNumberFormat="1" applyFont="1" applyFill="1" applyBorder="1"/>
    <xf numFmtId="0" fontId="1" fillId="0" borderId="53" xfId="0" applyFont="1" applyFill="1" applyBorder="1"/>
    <xf numFmtId="0" fontId="1" fillId="0" borderId="54" xfId="0" applyFont="1" applyFill="1" applyBorder="1"/>
    <xf numFmtId="0" fontId="1" fillId="0" borderId="55" xfId="0" applyFont="1" applyFill="1" applyBorder="1"/>
    <xf numFmtId="0" fontId="1" fillId="0" borderId="56" xfId="0" applyFont="1" applyFill="1" applyBorder="1"/>
    <xf numFmtId="164" fontId="1" fillId="0" borderId="23" xfId="0" applyNumberFormat="1" applyFont="1" applyFill="1" applyBorder="1"/>
    <xf numFmtId="164" fontId="1" fillId="0" borderId="52" xfId="0" applyNumberFormat="1" applyFont="1" applyFill="1" applyBorder="1"/>
    <xf numFmtId="164" fontId="5" fillId="0" borderId="58" xfId="0" applyNumberFormat="1" applyFont="1" applyFill="1" applyBorder="1"/>
    <xf numFmtId="164" fontId="1" fillId="0" borderId="58" xfId="0" applyNumberFormat="1" applyFont="1" applyFill="1" applyBorder="1"/>
    <xf numFmtId="0" fontId="4" fillId="0" borderId="60" xfId="0" applyFont="1" applyFill="1" applyBorder="1" applyAlignment="1">
      <alignment horizontal="center"/>
    </xf>
    <xf numFmtId="0" fontId="5" fillId="0" borderId="61" xfId="0" applyFont="1" applyFill="1" applyBorder="1"/>
    <xf numFmtId="0" fontId="5" fillId="0" borderId="62" xfId="0" applyFont="1" applyFill="1" applyBorder="1"/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/>
    <xf numFmtId="164" fontId="5" fillId="0" borderId="64" xfId="0" applyNumberFormat="1" applyFont="1" applyFill="1" applyBorder="1"/>
    <xf numFmtId="164" fontId="5" fillId="0" borderId="65" xfId="0" applyNumberFormat="1" applyFont="1" applyFill="1" applyBorder="1"/>
    <xf numFmtId="164" fontId="1" fillId="0" borderId="67" xfId="0" applyNumberFormat="1" applyFont="1" applyFill="1" applyBorder="1"/>
    <xf numFmtId="164" fontId="4" fillId="0" borderId="68" xfId="0" applyNumberFormat="1" applyFont="1" applyFill="1" applyBorder="1"/>
    <xf numFmtId="164" fontId="1" fillId="0" borderId="69" xfId="0" applyNumberFormat="1" applyFont="1" applyFill="1" applyBorder="1"/>
    <xf numFmtId="0" fontId="1" fillId="0" borderId="15" xfId="0" applyFont="1" applyFill="1" applyBorder="1"/>
    <xf numFmtId="0" fontId="1" fillId="0" borderId="70" xfId="0" applyFont="1" applyFill="1" applyBorder="1"/>
    <xf numFmtId="0" fontId="1" fillId="0" borderId="71" xfId="0" applyFont="1" applyFill="1" applyBorder="1"/>
    <xf numFmtId="0" fontId="5" fillId="0" borderId="11" xfId="0" applyFont="1" applyFill="1" applyBorder="1"/>
    <xf numFmtId="0" fontId="5" fillId="0" borderId="72" xfId="0" applyFont="1" applyFill="1" applyBorder="1"/>
    <xf numFmtId="164" fontId="5" fillId="0" borderId="73" xfId="0" applyNumberFormat="1" applyFont="1" applyFill="1" applyBorder="1"/>
    <xf numFmtId="164" fontId="4" fillId="0" borderId="74" xfId="0" applyNumberFormat="1" applyFont="1" applyFill="1" applyBorder="1"/>
    <xf numFmtId="164" fontId="4" fillId="0" borderId="75" xfId="0" applyNumberFormat="1" applyFont="1" applyFill="1" applyBorder="1"/>
    <xf numFmtId="0" fontId="4" fillId="0" borderId="76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6" xfId="0" applyNumberFormat="1" applyFont="1" applyFill="1" applyBorder="1"/>
    <xf numFmtId="164" fontId="1" fillId="0" borderId="24" xfId="0" applyNumberFormat="1" applyFont="1" applyFill="1" applyBorder="1"/>
    <xf numFmtId="0" fontId="5" fillId="0" borderId="73" xfId="0" applyFont="1" applyFill="1" applyBorder="1"/>
    <xf numFmtId="0" fontId="5" fillId="0" borderId="0" xfId="0" applyFont="1" applyFill="1" applyBorder="1"/>
    <xf numFmtId="0" fontId="5" fillId="0" borderId="52" xfId="0" applyFont="1" applyFill="1" applyBorder="1"/>
    <xf numFmtId="0" fontId="1" fillId="0" borderId="0" xfId="0" applyFont="1" applyFill="1" applyBorder="1"/>
    <xf numFmtId="164" fontId="6" fillId="0" borderId="66" xfId="0" applyNumberFormat="1" applyFont="1" applyFill="1" applyBorder="1"/>
    <xf numFmtId="164" fontId="6" fillId="0" borderId="77" xfId="0" applyNumberFormat="1" applyFont="1" applyFill="1" applyBorder="1"/>
    <xf numFmtId="164" fontId="6" fillId="0" borderId="78" xfId="0" applyNumberFormat="1" applyFont="1" applyFill="1" applyBorder="1"/>
    <xf numFmtId="164" fontId="1" fillId="0" borderId="77" xfId="0" applyNumberFormat="1" applyFont="1" applyFill="1" applyBorder="1"/>
    <xf numFmtId="0" fontId="1" fillId="0" borderId="79" xfId="0" applyFont="1" applyFill="1" applyBorder="1"/>
    <xf numFmtId="164" fontId="5" fillId="0" borderId="80" xfId="0" applyNumberFormat="1" applyFont="1" applyFill="1" applyBorder="1"/>
    <xf numFmtId="0" fontId="1" fillId="0" borderId="81" xfId="0" applyFont="1" applyFill="1" applyBorder="1"/>
    <xf numFmtId="0" fontId="1" fillId="0" borderId="52" xfId="0" applyFont="1" applyFill="1" applyBorder="1"/>
    <xf numFmtId="164" fontId="5" fillId="0" borderId="77" xfId="0" applyNumberFormat="1" applyFont="1" applyFill="1" applyBorder="1"/>
    <xf numFmtId="164" fontId="5" fillId="0" borderId="78" xfId="0" applyNumberFormat="1" applyFont="1" applyFill="1" applyBorder="1"/>
    <xf numFmtId="164" fontId="1" fillId="0" borderId="78" xfId="0" applyNumberFormat="1" applyFont="1" applyFill="1" applyBorder="1"/>
    <xf numFmtId="0" fontId="1" fillId="0" borderId="58" xfId="0" applyFont="1" applyFill="1" applyBorder="1"/>
    <xf numFmtId="0" fontId="5" fillId="0" borderId="58" xfId="0" applyFont="1" applyFill="1" applyBorder="1"/>
    <xf numFmtId="0" fontId="1" fillId="0" borderId="82" xfId="0" applyFont="1" applyFill="1" applyBorder="1"/>
    <xf numFmtId="164" fontId="1" fillId="0" borderId="83" xfId="0" applyNumberFormat="1" applyFont="1" applyFill="1" applyBorder="1"/>
    <xf numFmtId="164" fontId="8" fillId="0" borderId="84" xfId="0" applyNumberFormat="1" applyFont="1" applyFill="1" applyBorder="1"/>
    <xf numFmtId="0" fontId="1" fillId="0" borderId="86" xfId="0" applyFont="1" applyFill="1" applyBorder="1"/>
    <xf numFmtId="0" fontId="1" fillId="0" borderId="87" xfId="0" applyFont="1" applyFill="1" applyBorder="1"/>
    <xf numFmtId="0" fontId="1" fillId="0" borderId="88" xfId="0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57" xfId="0" applyFont="1" applyFill="1" applyBorder="1"/>
    <xf numFmtId="0" fontId="1" fillId="0" borderId="59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5" xfId="0" applyFont="1" applyFill="1" applyBorder="1"/>
    <xf numFmtId="0" fontId="1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1" xfId="0" applyFont="1" applyBorder="1"/>
    <xf numFmtId="164" fontId="5" fillId="0" borderId="91" xfId="0" applyNumberFormat="1" applyFont="1" applyBorder="1"/>
    <xf numFmtId="165" fontId="5" fillId="0" borderId="91" xfId="0" applyNumberFormat="1" applyFont="1" applyBorder="1"/>
    <xf numFmtId="0" fontId="9" fillId="0" borderId="0" xfId="0" applyFont="1"/>
    <xf numFmtId="0" fontId="4" fillId="0" borderId="91" xfId="0" applyFont="1" applyBorder="1"/>
    <xf numFmtId="164" fontId="4" fillId="0" borderId="91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2" borderId="0" xfId="0" applyFont="1" applyFill="1"/>
    <xf numFmtId="0" fontId="10" fillId="0" borderId="0" xfId="0" applyFont="1"/>
    <xf numFmtId="166" fontId="1" fillId="0" borderId="0" xfId="0" applyNumberFormat="1" applyFont="1"/>
    <xf numFmtId="0" fontId="4" fillId="2" borderId="91" xfId="0" applyFont="1" applyFill="1" applyBorder="1"/>
    <xf numFmtId="49" fontId="5" fillId="0" borderId="91" xfId="0" applyNumberFormat="1" applyFont="1" applyBorder="1"/>
    <xf numFmtId="166" fontId="5" fillId="0" borderId="91" xfId="0" applyNumberFormat="1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0" fillId="0" borderId="0" xfId="0" applyNumberFormat="1"/>
    <xf numFmtId="166" fontId="4" fillId="0" borderId="0" xfId="0" applyNumberFormat="1" applyFont="1"/>
    <xf numFmtId="0" fontId="11" fillId="0" borderId="91" xfId="0" applyFont="1" applyBorder="1"/>
    <xf numFmtId="166" fontId="11" fillId="0" borderId="91" xfId="0" applyNumberFormat="1" applyFont="1" applyBorder="1"/>
    <xf numFmtId="164" fontId="11" fillId="0" borderId="91" xfId="0" applyNumberFormat="1" applyFont="1" applyBorder="1"/>
    <xf numFmtId="0" fontId="5" fillId="0" borderId="2" xfId="0" applyFont="1" applyFill="1" applyBorder="1"/>
    <xf numFmtId="164" fontId="5" fillId="0" borderId="2" xfId="0" applyNumberFormat="1" applyFont="1" applyFill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2" xfId="0" applyFont="1" applyFill="1" applyBorder="1" applyAlignment="1">
      <alignment horizontal="center"/>
    </xf>
    <xf numFmtId="0" fontId="1" fillId="0" borderId="74" xfId="0" applyFont="1" applyFill="1" applyBorder="1"/>
    <xf numFmtId="0" fontId="1" fillId="0" borderId="93" xfId="0" applyFont="1" applyFill="1" applyBorder="1"/>
    <xf numFmtId="164" fontId="1" fillId="0" borderId="94" xfId="0" applyNumberFormat="1" applyFont="1" applyFill="1" applyBorder="1"/>
    <xf numFmtId="164" fontId="8" fillId="0" borderId="95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tabSelected="1" workbookViewId="0"/>
  </sheetViews>
  <sheetFormatPr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9" max="26" width="0" hidden="1" customWidth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26" x14ac:dyDescent="0.25">
      <c r="A4" s="5" t="s">
        <v>1</v>
      </c>
      <c r="B4" s="3"/>
      <c r="C4" s="3"/>
      <c r="D4" s="3"/>
      <c r="E4" s="3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178" t="s">
        <v>12</v>
      </c>
      <c r="B7" s="179">
        <f>'SO 3917'!I211-Rekapitulácia!D7</f>
        <v>0</v>
      </c>
      <c r="C7" s="179">
        <f>'Kryci_list 3917'!J26</f>
        <v>0</v>
      </c>
      <c r="D7" s="179">
        <v>0</v>
      </c>
      <c r="E7" s="179">
        <f>'Kryci_list 3917'!J17</f>
        <v>0</v>
      </c>
      <c r="F7" s="179">
        <v>0</v>
      </c>
      <c r="G7" s="179">
        <f>B7+C7+D7+E7+F7</f>
        <v>0</v>
      </c>
      <c r="K7">
        <f>'SO 3917'!K211</f>
        <v>0</v>
      </c>
      <c r="Q7">
        <v>30.126000000000001</v>
      </c>
    </row>
    <row r="8" spans="1:26" x14ac:dyDescent="0.25">
      <c r="A8" s="178" t="s">
        <v>13</v>
      </c>
      <c r="B8" s="179">
        <f>'SO 3918'!I44-Rekapitulácia!D8</f>
        <v>0</v>
      </c>
      <c r="C8" s="179">
        <f>'Kryci_list 3918'!J26</f>
        <v>0</v>
      </c>
      <c r="D8" s="179">
        <v>0</v>
      </c>
      <c r="E8" s="179">
        <f>'Kryci_list 3918'!J17</f>
        <v>0</v>
      </c>
      <c r="F8" s="179">
        <v>0</v>
      </c>
      <c r="G8" s="179">
        <f>B8+C8+D8+E8+F8</f>
        <v>0</v>
      </c>
      <c r="K8">
        <f>'SO 3918'!K44</f>
        <v>0</v>
      </c>
      <c r="Q8">
        <v>30.126000000000001</v>
      </c>
    </row>
    <row r="9" spans="1:26" x14ac:dyDescent="0.25">
      <c r="A9" s="178" t="s">
        <v>14</v>
      </c>
      <c r="B9" s="179">
        <f>'SO 3921'!I47-Rekapitulácia!D9</f>
        <v>0</v>
      </c>
      <c r="C9" s="179">
        <f>'Kryci_list 3921'!J26</f>
        <v>0</v>
      </c>
      <c r="D9" s="179">
        <v>0</v>
      </c>
      <c r="E9" s="179">
        <f>'Kryci_list 3921'!J17</f>
        <v>0</v>
      </c>
      <c r="F9" s="179">
        <v>0</v>
      </c>
      <c r="G9" s="179">
        <f>B9+C9+D9+E9+F9</f>
        <v>0</v>
      </c>
      <c r="K9">
        <f>'SO 3921'!K47</f>
        <v>0</v>
      </c>
      <c r="Q9">
        <v>30.126000000000001</v>
      </c>
    </row>
    <row r="10" spans="1:26" x14ac:dyDescent="0.25">
      <c r="A10" s="178" t="s">
        <v>15</v>
      </c>
      <c r="B10" s="179">
        <f>'SO 3922'!I43-Rekapitulácia!D10</f>
        <v>0</v>
      </c>
      <c r="C10" s="179">
        <f>'Kryci_list 3922'!J26</f>
        <v>0</v>
      </c>
      <c r="D10" s="179">
        <v>0</v>
      </c>
      <c r="E10" s="179">
        <f>'Kryci_list 3922'!J17</f>
        <v>0</v>
      </c>
      <c r="F10" s="179">
        <v>0</v>
      </c>
      <c r="G10" s="179">
        <f>B10+C10+D10+E10+F10</f>
        <v>0</v>
      </c>
      <c r="K10">
        <f>'SO 3922'!K43</f>
        <v>0</v>
      </c>
      <c r="Q10">
        <v>30.126000000000001</v>
      </c>
    </row>
    <row r="11" spans="1:26" x14ac:dyDescent="0.25">
      <c r="A11" s="70" t="s">
        <v>16</v>
      </c>
      <c r="B11" s="77">
        <f>'SO 3923'!I38-Rekapitulácia!D11</f>
        <v>0</v>
      </c>
      <c r="C11" s="77">
        <f>'Kryci_list 3923'!J26</f>
        <v>0</v>
      </c>
      <c r="D11" s="77">
        <v>0</v>
      </c>
      <c r="E11" s="77">
        <f>'Kryci_list 3923'!J17</f>
        <v>0</v>
      </c>
      <c r="F11" s="77">
        <v>0</v>
      </c>
      <c r="G11" s="77">
        <f>B11+C11+D11+E11+F11</f>
        <v>0</v>
      </c>
      <c r="K11">
        <f>'SO 3923'!K38</f>
        <v>0</v>
      </c>
      <c r="Q11">
        <v>30.126000000000001</v>
      </c>
    </row>
    <row r="12" spans="1:26" x14ac:dyDescent="0.25">
      <c r="A12" s="185" t="s">
        <v>582</v>
      </c>
      <c r="B12" s="186">
        <f>SUM(B7:B11)</f>
        <v>0</v>
      </c>
      <c r="C12" s="186">
        <f>SUM(C7:C11)</f>
        <v>0</v>
      </c>
      <c r="D12" s="186">
        <f>SUM(D7:D11)</f>
        <v>0</v>
      </c>
      <c r="E12" s="186">
        <f>SUM(E7:E11)</f>
        <v>0</v>
      </c>
      <c r="F12" s="186">
        <f>SUM(F7:F11)</f>
        <v>0</v>
      </c>
      <c r="G12" s="186">
        <f>SUM(G7:G11)-SUM(Z7:Z11)</f>
        <v>0</v>
      </c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83" t="s">
        <v>583</v>
      </c>
      <c r="B13" s="184">
        <f>G12-SUM(Rekapitulácia!K7:'Rekapitulácia'!K11)*1</f>
        <v>0</v>
      </c>
      <c r="C13" s="184"/>
      <c r="D13" s="184"/>
      <c r="E13" s="184"/>
      <c r="F13" s="184"/>
      <c r="G13" s="184">
        <f>ROUND(((ROUND(B13,2)*20)/100),2)*1</f>
        <v>0</v>
      </c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</row>
    <row r="14" spans="1:26" x14ac:dyDescent="0.25">
      <c r="A14" s="5" t="s">
        <v>584</v>
      </c>
      <c r="B14" s="181">
        <f>(G12-B13)</f>
        <v>0</v>
      </c>
      <c r="C14" s="181"/>
      <c r="D14" s="181"/>
      <c r="E14" s="181"/>
      <c r="F14" s="181"/>
      <c r="G14" s="181">
        <f>ROUND(((ROUND(B14,2)*0)/100),2)</f>
        <v>0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x14ac:dyDescent="0.25">
      <c r="A15" s="5" t="s">
        <v>585</v>
      </c>
      <c r="B15" s="181"/>
      <c r="C15" s="181"/>
      <c r="D15" s="181"/>
      <c r="E15" s="181"/>
      <c r="F15" s="181"/>
      <c r="G15" s="181">
        <f>SUM(G12:G14)</f>
        <v>0</v>
      </c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</row>
    <row r="16" spans="1:26" x14ac:dyDescent="0.25">
      <c r="A16" s="10"/>
      <c r="B16" s="182"/>
      <c r="C16" s="182"/>
      <c r="D16" s="182"/>
      <c r="E16" s="182"/>
      <c r="F16" s="182"/>
      <c r="G16" s="182"/>
    </row>
    <row r="17" spans="1:7" x14ac:dyDescent="0.25">
      <c r="A17" s="10"/>
      <c r="B17" s="182"/>
      <c r="C17" s="182"/>
      <c r="D17" s="182"/>
      <c r="E17" s="182"/>
      <c r="F17" s="182"/>
      <c r="G17" s="182"/>
    </row>
    <row r="18" spans="1:7" x14ac:dyDescent="0.25">
      <c r="A18" s="10"/>
      <c r="B18" s="182"/>
      <c r="C18" s="182"/>
      <c r="D18" s="182"/>
      <c r="E18" s="182"/>
      <c r="F18" s="182"/>
      <c r="G18" s="182"/>
    </row>
    <row r="19" spans="1:7" x14ac:dyDescent="0.25">
      <c r="A19" s="10"/>
      <c r="B19" s="182"/>
      <c r="C19" s="182"/>
      <c r="D19" s="182"/>
      <c r="E19" s="182"/>
      <c r="F19" s="182"/>
      <c r="G19" s="182"/>
    </row>
    <row r="20" spans="1:7" x14ac:dyDescent="0.25">
      <c r="A20" s="10"/>
      <c r="B20" s="182"/>
      <c r="C20" s="182"/>
      <c r="D20" s="182"/>
      <c r="E20" s="182"/>
      <c r="F20" s="182"/>
      <c r="G20" s="182"/>
    </row>
    <row r="21" spans="1:7" x14ac:dyDescent="0.25">
      <c r="A21" s="10"/>
      <c r="B21" s="182"/>
      <c r="C21" s="182"/>
      <c r="D21" s="182"/>
      <c r="E21" s="182"/>
      <c r="F21" s="182"/>
      <c r="G21" s="182"/>
    </row>
    <row r="22" spans="1:7" x14ac:dyDescent="0.25">
      <c r="A22" s="10"/>
      <c r="B22" s="182"/>
      <c r="C22" s="182"/>
      <c r="D22" s="182"/>
      <c r="E22" s="182"/>
      <c r="F22" s="182"/>
      <c r="G22" s="182"/>
    </row>
    <row r="23" spans="1:7" x14ac:dyDescent="0.25">
      <c r="A23" s="10"/>
      <c r="B23" s="182"/>
      <c r="C23" s="182"/>
      <c r="D23" s="182"/>
      <c r="E23" s="182"/>
      <c r="F23" s="182"/>
      <c r="G23" s="182"/>
    </row>
    <row r="24" spans="1:7" x14ac:dyDescent="0.25">
      <c r="A24" s="10"/>
      <c r="B24" s="182"/>
      <c r="C24" s="182"/>
      <c r="D24" s="182"/>
      <c r="E24" s="182"/>
      <c r="F24" s="182"/>
      <c r="G24" s="182"/>
    </row>
    <row r="25" spans="1:7" x14ac:dyDescent="0.25">
      <c r="A25" s="10"/>
      <c r="B25" s="182"/>
      <c r="C25" s="182"/>
      <c r="D25" s="182"/>
      <c r="E25" s="182"/>
      <c r="F25" s="182"/>
      <c r="G25" s="182"/>
    </row>
    <row r="26" spans="1:7" x14ac:dyDescent="0.25">
      <c r="A26" s="10"/>
      <c r="B26" s="182"/>
      <c r="C26" s="182"/>
      <c r="D26" s="182"/>
      <c r="E26" s="182"/>
      <c r="F26" s="182"/>
      <c r="G26" s="182"/>
    </row>
    <row r="27" spans="1:7" x14ac:dyDescent="0.25">
      <c r="A27" s="10"/>
      <c r="B27" s="182"/>
      <c r="C27" s="182"/>
      <c r="D27" s="182"/>
      <c r="E27" s="182"/>
      <c r="F27" s="182"/>
      <c r="G27" s="182"/>
    </row>
    <row r="28" spans="1:7" x14ac:dyDescent="0.25">
      <c r="A28" s="10"/>
      <c r="B28" s="182"/>
      <c r="C28" s="182"/>
      <c r="D28" s="182"/>
      <c r="E28" s="182"/>
      <c r="F28" s="182"/>
      <c r="G28" s="182"/>
    </row>
    <row r="29" spans="1:7" x14ac:dyDescent="0.25">
      <c r="A29" s="10"/>
      <c r="B29" s="182"/>
      <c r="C29" s="182"/>
      <c r="D29" s="182"/>
      <c r="E29" s="182"/>
      <c r="F29" s="182"/>
      <c r="G29" s="182"/>
    </row>
    <row r="30" spans="1:7" x14ac:dyDescent="0.25">
      <c r="A30" s="10"/>
      <c r="B30" s="182"/>
      <c r="C30" s="182"/>
      <c r="D30" s="182"/>
      <c r="E30" s="182"/>
      <c r="F30" s="182"/>
      <c r="G30" s="182"/>
    </row>
    <row r="31" spans="1:7" x14ac:dyDescent="0.25">
      <c r="A31" s="10"/>
      <c r="B31" s="182"/>
      <c r="C31" s="182"/>
      <c r="D31" s="182"/>
      <c r="E31" s="182"/>
      <c r="F31" s="182"/>
      <c r="G31" s="182"/>
    </row>
    <row r="32" spans="1:7" x14ac:dyDescent="0.25">
      <c r="A32" s="10"/>
      <c r="B32" s="182"/>
      <c r="C32" s="182"/>
      <c r="D32" s="182"/>
      <c r="E32" s="182"/>
      <c r="F32" s="182"/>
      <c r="G32" s="182"/>
    </row>
    <row r="33" spans="1:7" x14ac:dyDescent="0.25">
      <c r="A33" s="10"/>
      <c r="B33" s="182"/>
      <c r="C33" s="182"/>
      <c r="D33" s="182"/>
      <c r="E33" s="182"/>
      <c r="F33" s="182"/>
      <c r="G33" s="182"/>
    </row>
    <row r="34" spans="1:7" x14ac:dyDescent="0.25">
      <c r="A34" s="10"/>
      <c r="B34" s="182"/>
      <c r="C34" s="182"/>
      <c r="D34" s="182"/>
      <c r="E34" s="182"/>
      <c r="F34" s="182"/>
      <c r="G34" s="182"/>
    </row>
    <row r="35" spans="1:7" x14ac:dyDescent="0.25">
      <c r="A35" s="10"/>
      <c r="B35" s="182"/>
      <c r="C35" s="182"/>
      <c r="D35" s="182"/>
      <c r="E35" s="182"/>
      <c r="F35" s="182"/>
      <c r="G35" s="182"/>
    </row>
    <row r="36" spans="1:7" x14ac:dyDescent="0.25">
      <c r="A36" s="10"/>
      <c r="B36" s="182"/>
      <c r="C36" s="182"/>
      <c r="D36" s="182"/>
      <c r="E36" s="182"/>
      <c r="F36" s="182"/>
      <c r="G36" s="182"/>
    </row>
    <row r="37" spans="1:7" x14ac:dyDescent="0.25">
      <c r="A37" s="10"/>
      <c r="B37" s="182"/>
      <c r="C37" s="182"/>
      <c r="D37" s="182"/>
      <c r="E37" s="182"/>
      <c r="F37" s="182"/>
      <c r="G37" s="182"/>
    </row>
    <row r="38" spans="1:7" x14ac:dyDescent="0.25">
      <c r="A38" s="1"/>
      <c r="B38" s="149"/>
      <c r="C38" s="149"/>
      <c r="D38" s="149"/>
      <c r="E38" s="149"/>
      <c r="F38" s="149"/>
      <c r="G38" s="149"/>
    </row>
    <row r="39" spans="1:7" x14ac:dyDescent="0.25">
      <c r="A39" s="1"/>
      <c r="B39" s="149"/>
      <c r="C39" s="149"/>
      <c r="D39" s="149"/>
      <c r="E39" s="149"/>
      <c r="F39" s="149"/>
      <c r="G39" s="149"/>
    </row>
    <row r="40" spans="1:7" x14ac:dyDescent="0.25">
      <c r="A40" s="1"/>
      <c r="B40" s="149"/>
      <c r="C40" s="149"/>
      <c r="D40" s="149"/>
      <c r="E40" s="149"/>
      <c r="F40" s="149"/>
      <c r="G40" s="149"/>
    </row>
    <row r="41" spans="1:7" x14ac:dyDescent="0.25">
      <c r="A41" s="1"/>
      <c r="B41" s="149"/>
      <c r="C41" s="149"/>
      <c r="D41" s="149"/>
      <c r="E41" s="149"/>
      <c r="F41" s="149"/>
      <c r="G41" s="149"/>
    </row>
    <row r="42" spans="1:7" x14ac:dyDescent="0.25">
      <c r="A42" s="1"/>
      <c r="B42" s="149"/>
      <c r="C42" s="149"/>
      <c r="D42" s="149"/>
      <c r="E42" s="149"/>
      <c r="F42" s="149"/>
      <c r="G42" s="149"/>
    </row>
    <row r="43" spans="1:7" x14ac:dyDescent="0.25">
      <c r="A43" s="1"/>
      <c r="B43" s="149"/>
      <c r="C43" s="149"/>
      <c r="D43" s="149"/>
      <c r="E43" s="149"/>
      <c r="F43" s="149"/>
      <c r="G43" s="149"/>
    </row>
    <row r="44" spans="1:7" x14ac:dyDescent="0.25">
      <c r="A44" s="1"/>
      <c r="B44" s="149"/>
      <c r="C44" s="149"/>
      <c r="D44" s="149"/>
      <c r="E44" s="149"/>
      <c r="F44" s="149"/>
      <c r="G44" s="149"/>
    </row>
    <row r="45" spans="1:7" x14ac:dyDescent="0.25">
      <c r="A45" s="1"/>
      <c r="B45" s="149"/>
      <c r="C45" s="149"/>
      <c r="D45" s="149"/>
      <c r="E45" s="149"/>
      <c r="F45" s="149"/>
      <c r="G45" s="149"/>
    </row>
    <row r="46" spans="1:7" x14ac:dyDescent="0.25">
      <c r="A46" s="1"/>
      <c r="B46" s="149"/>
      <c r="C46" s="149"/>
      <c r="D46" s="149"/>
      <c r="E46" s="149"/>
      <c r="F46" s="149"/>
      <c r="G46" s="149"/>
    </row>
    <row r="47" spans="1:7" x14ac:dyDescent="0.25">
      <c r="A47" s="1"/>
      <c r="B47" s="149"/>
      <c r="C47" s="149"/>
      <c r="D47" s="149"/>
      <c r="E47" s="149"/>
      <c r="F47" s="149"/>
      <c r="G47" s="149"/>
    </row>
    <row r="48" spans="1:7" x14ac:dyDescent="0.25">
      <c r="A48" s="1"/>
      <c r="B48" s="149"/>
      <c r="C48" s="149"/>
      <c r="D48" s="149"/>
      <c r="E48" s="149"/>
      <c r="F48" s="149"/>
      <c r="G48" s="149"/>
    </row>
    <row r="49" spans="1:7" x14ac:dyDescent="0.25">
      <c r="A49" s="1"/>
      <c r="B49" s="149"/>
      <c r="C49" s="149"/>
      <c r="D49" s="149"/>
      <c r="E49" s="149"/>
      <c r="F49" s="149"/>
      <c r="G49" s="149"/>
    </row>
    <row r="50" spans="1:7" x14ac:dyDescent="0.25">
      <c r="A50" s="1"/>
      <c r="B50" s="149"/>
      <c r="C50" s="149"/>
      <c r="D50" s="149"/>
      <c r="E50" s="149"/>
      <c r="F50" s="149"/>
      <c r="G50" s="149"/>
    </row>
    <row r="51" spans="1:7" x14ac:dyDescent="0.25">
      <c r="B51" s="180"/>
      <c r="C51" s="180"/>
      <c r="D51" s="180"/>
      <c r="E51" s="180"/>
      <c r="F51" s="180"/>
      <c r="G51" s="180"/>
    </row>
    <row r="52" spans="1:7" x14ac:dyDescent="0.25">
      <c r="B52" s="180"/>
      <c r="C52" s="180"/>
      <c r="D52" s="180"/>
      <c r="E52" s="180"/>
      <c r="F52" s="180"/>
      <c r="G52" s="180"/>
    </row>
    <row r="53" spans="1:7" x14ac:dyDescent="0.25">
      <c r="B53" s="180"/>
      <c r="C53" s="180"/>
      <c r="D53" s="180"/>
      <c r="E53" s="180"/>
      <c r="F53" s="180"/>
      <c r="G53" s="180"/>
    </row>
    <row r="54" spans="1:7" x14ac:dyDescent="0.25">
      <c r="B54" s="180"/>
      <c r="C54" s="180"/>
      <c r="D54" s="180"/>
      <c r="E54" s="180"/>
      <c r="F54" s="180"/>
      <c r="G54" s="180"/>
    </row>
    <row r="55" spans="1:7" x14ac:dyDescent="0.25">
      <c r="B55" s="180"/>
      <c r="C55" s="180"/>
      <c r="D55" s="180"/>
      <c r="E55" s="180"/>
      <c r="F55" s="180"/>
      <c r="G55" s="180"/>
    </row>
    <row r="56" spans="1:7" x14ac:dyDescent="0.25">
      <c r="B56" s="180"/>
      <c r="C56" s="180"/>
      <c r="D56" s="180"/>
      <c r="E56" s="180"/>
      <c r="F56" s="180"/>
      <c r="G56" s="180"/>
    </row>
    <row r="57" spans="1:7" x14ac:dyDescent="0.25">
      <c r="B57" s="180"/>
      <c r="C57" s="180"/>
      <c r="D57" s="180"/>
      <c r="E57" s="180"/>
      <c r="F57" s="180"/>
      <c r="G57" s="180"/>
    </row>
    <row r="58" spans="1:7" x14ac:dyDescent="0.25">
      <c r="B58" s="180"/>
      <c r="C58" s="180"/>
      <c r="D58" s="180"/>
      <c r="E58" s="180"/>
      <c r="F58" s="180"/>
      <c r="G58" s="180"/>
    </row>
    <row r="59" spans="1:7" x14ac:dyDescent="0.25">
      <c r="B59" s="180"/>
      <c r="C59" s="180"/>
      <c r="D59" s="180"/>
      <c r="E59" s="180"/>
      <c r="F59" s="180"/>
      <c r="G59" s="180"/>
    </row>
    <row r="60" spans="1:7" x14ac:dyDescent="0.25">
      <c r="B60" s="180"/>
      <c r="C60" s="180"/>
      <c r="D60" s="180"/>
      <c r="E60" s="180"/>
      <c r="F60" s="180"/>
      <c r="G60" s="180"/>
    </row>
    <row r="61" spans="1:7" x14ac:dyDescent="0.25">
      <c r="B61" s="180"/>
      <c r="C61" s="180"/>
      <c r="D61" s="180"/>
      <c r="E61" s="180"/>
      <c r="F61" s="180"/>
      <c r="G61" s="180"/>
    </row>
    <row r="62" spans="1:7" x14ac:dyDescent="0.25">
      <c r="B62" s="180"/>
      <c r="C62" s="180"/>
      <c r="D62" s="180"/>
      <c r="E62" s="180"/>
      <c r="F62" s="180"/>
      <c r="G62" s="180"/>
    </row>
    <row r="63" spans="1:7" x14ac:dyDescent="0.25">
      <c r="B63" s="180"/>
      <c r="C63" s="180"/>
      <c r="D63" s="180"/>
      <c r="E63" s="180"/>
      <c r="F63" s="180"/>
      <c r="G63" s="180"/>
    </row>
    <row r="64" spans="1:7" x14ac:dyDescent="0.25">
      <c r="B64" s="180"/>
      <c r="C64" s="180"/>
      <c r="D64" s="180"/>
      <c r="E64" s="180"/>
      <c r="F64" s="180"/>
      <c r="G64" s="180"/>
    </row>
    <row r="65" spans="2:7" x14ac:dyDescent="0.25">
      <c r="B65" s="180"/>
      <c r="C65" s="180"/>
      <c r="D65" s="180"/>
      <c r="E65" s="180"/>
      <c r="F65" s="180"/>
      <c r="G65" s="180"/>
    </row>
    <row r="66" spans="2:7" x14ac:dyDescent="0.25">
      <c r="B66" s="180"/>
      <c r="C66" s="180"/>
      <c r="D66" s="180"/>
      <c r="E66" s="180"/>
      <c r="F66" s="180"/>
      <c r="G66" s="180"/>
    </row>
    <row r="67" spans="2:7" x14ac:dyDescent="0.25">
      <c r="B67" s="180"/>
      <c r="C67" s="180"/>
      <c r="D67" s="180"/>
      <c r="E67" s="180"/>
      <c r="F67" s="180"/>
      <c r="G67" s="180"/>
    </row>
    <row r="68" spans="2:7" x14ac:dyDescent="0.25">
      <c r="B68" s="180"/>
      <c r="C68" s="180"/>
      <c r="D68" s="180"/>
      <c r="E68" s="180"/>
      <c r="F68" s="180"/>
      <c r="G68" s="180"/>
    </row>
    <row r="69" spans="2:7" x14ac:dyDescent="0.25">
      <c r="B69" s="180"/>
      <c r="C69" s="180"/>
      <c r="D69" s="180"/>
      <c r="E69" s="180"/>
      <c r="F69" s="180"/>
      <c r="G69" s="180"/>
    </row>
    <row r="70" spans="2:7" x14ac:dyDescent="0.25">
      <c r="B70" s="180"/>
      <c r="C70" s="180"/>
      <c r="D70" s="180"/>
      <c r="E70" s="180"/>
      <c r="F70" s="180"/>
      <c r="G70" s="180"/>
    </row>
    <row r="71" spans="2:7" x14ac:dyDescent="0.25">
      <c r="B71" s="180"/>
      <c r="C71" s="180"/>
      <c r="D71" s="180"/>
      <c r="E71" s="180"/>
      <c r="F71" s="180"/>
      <c r="G71" s="180"/>
    </row>
    <row r="72" spans="2:7" x14ac:dyDescent="0.25">
      <c r="B72" s="180"/>
      <c r="C72" s="180"/>
      <c r="D72" s="180"/>
      <c r="E72" s="180"/>
      <c r="F72" s="180"/>
      <c r="G72" s="180"/>
    </row>
    <row r="73" spans="2:7" x14ac:dyDescent="0.25">
      <c r="B73" s="180"/>
      <c r="C73" s="180"/>
      <c r="D73" s="180"/>
      <c r="E73" s="180"/>
      <c r="F73" s="180"/>
      <c r="G73" s="180"/>
    </row>
    <row r="74" spans="2:7" x14ac:dyDescent="0.25">
      <c r="B74" s="180"/>
      <c r="C74" s="180"/>
      <c r="D74" s="180"/>
      <c r="E74" s="180"/>
      <c r="F74" s="180"/>
      <c r="G74" s="180"/>
    </row>
    <row r="75" spans="2:7" x14ac:dyDescent="0.25">
      <c r="B75" s="180"/>
      <c r="C75" s="180"/>
      <c r="D75" s="180"/>
      <c r="E75" s="180"/>
      <c r="F75" s="180"/>
      <c r="G75" s="180"/>
    </row>
    <row r="76" spans="2:7" x14ac:dyDescent="0.25">
      <c r="B76" s="180"/>
      <c r="C76" s="180"/>
      <c r="D76" s="180"/>
      <c r="E76" s="180"/>
      <c r="F76" s="180"/>
      <c r="G76" s="180"/>
    </row>
    <row r="77" spans="2:7" x14ac:dyDescent="0.25">
      <c r="B77" s="180"/>
      <c r="C77" s="180"/>
      <c r="D77" s="180"/>
      <c r="E77" s="180"/>
      <c r="F77" s="180"/>
      <c r="G77" s="180"/>
    </row>
    <row r="78" spans="2:7" x14ac:dyDescent="0.25">
      <c r="B78" s="180"/>
      <c r="C78" s="180"/>
      <c r="D78" s="180"/>
      <c r="E78" s="180"/>
      <c r="F78" s="180"/>
      <c r="G78" s="180"/>
    </row>
    <row r="79" spans="2:7" x14ac:dyDescent="0.25">
      <c r="B79" s="180"/>
      <c r="C79" s="180"/>
      <c r="D79" s="180"/>
      <c r="E79" s="180"/>
      <c r="F79" s="180"/>
      <c r="G79" s="180"/>
    </row>
    <row r="80" spans="2:7" x14ac:dyDescent="0.25">
      <c r="B80" s="180"/>
      <c r="C80" s="180"/>
      <c r="D80" s="180"/>
      <c r="E80" s="180"/>
      <c r="F80" s="180"/>
      <c r="G80" s="180"/>
    </row>
    <row r="81" spans="2:7" x14ac:dyDescent="0.25">
      <c r="B81" s="180"/>
      <c r="C81" s="180"/>
      <c r="D81" s="180"/>
      <c r="E81" s="180"/>
      <c r="F81" s="180"/>
      <c r="G81" s="180"/>
    </row>
    <row r="82" spans="2:7" x14ac:dyDescent="0.25">
      <c r="B82" s="180"/>
      <c r="C82" s="180"/>
      <c r="D82" s="180"/>
      <c r="E82" s="180"/>
      <c r="F82" s="180"/>
      <c r="G82" s="180"/>
    </row>
    <row r="83" spans="2:7" x14ac:dyDescent="0.25">
      <c r="B83" s="180"/>
      <c r="C83" s="180"/>
      <c r="D83" s="180"/>
      <c r="E83" s="180"/>
      <c r="F83" s="180"/>
      <c r="G83" s="180"/>
    </row>
    <row r="84" spans="2:7" x14ac:dyDescent="0.25">
      <c r="B84" s="180"/>
      <c r="C84" s="180"/>
      <c r="D84" s="180"/>
      <c r="E84" s="180"/>
      <c r="F84" s="180"/>
      <c r="G84" s="180"/>
    </row>
    <row r="85" spans="2:7" x14ac:dyDescent="0.25">
      <c r="B85" s="180"/>
      <c r="C85" s="180"/>
      <c r="D85" s="180"/>
      <c r="E85" s="180"/>
      <c r="F85" s="180"/>
      <c r="G85" s="180"/>
    </row>
    <row r="86" spans="2:7" x14ac:dyDescent="0.25">
      <c r="B86" s="180"/>
      <c r="C86" s="180"/>
      <c r="D86" s="180"/>
      <c r="E86" s="180"/>
      <c r="F86" s="180"/>
      <c r="G86" s="180"/>
    </row>
    <row r="87" spans="2:7" x14ac:dyDescent="0.25">
      <c r="B87" s="180"/>
      <c r="C87" s="180"/>
      <c r="D87" s="180"/>
      <c r="E87" s="180"/>
      <c r="F87" s="180"/>
      <c r="G87" s="180"/>
    </row>
    <row r="88" spans="2:7" x14ac:dyDescent="0.25">
      <c r="B88" s="180"/>
      <c r="C88" s="180"/>
      <c r="D88" s="180"/>
      <c r="E88" s="180"/>
      <c r="F88" s="180"/>
      <c r="G88" s="180"/>
    </row>
    <row r="89" spans="2:7" x14ac:dyDescent="0.25">
      <c r="B89" s="180"/>
      <c r="C89" s="180"/>
      <c r="D89" s="180"/>
      <c r="E89" s="180"/>
      <c r="F89" s="180"/>
      <c r="G89" s="180"/>
    </row>
    <row r="90" spans="2:7" x14ac:dyDescent="0.25">
      <c r="B90" s="180"/>
      <c r="C90" s="180"/>
      <c r="D90" s="180"/>
      <c r="E90" s="180"/>
      <c r="F90" s="180"/>
      <c r="G90" s="180"/>
    </row>
    <row r="91" spans="2:7" x14ac:dyDescent="0.25">
      <c r="B91" s="180"/>
      <c r="C91" s="180"/>
      <c r="D91" s="180"/>
      <c r="E91" s="180"/>
      <c r="F91" s="180"/>
      <c r="G91" s="180"/>
    </row>
    <row r="92" spans="2:7" x14ac:dyDescent="0.25">
      <c r="B92" s="180"/>
      <c r="C92" s="180"/>
      <c r="D92" s="180"/>
      <c r="E92" s="180"/>
      <c r="F92" s="180"/>
      <c r="G92" s="180"/>
    </row>
    <row r="93" spans="2:7" x14ac:dyDescent="0.25">
      <c r="B93" s="180"/>
      <c r="C93" s="180"/>
      <c r="D93" s="180"/>
      <c r="E93" s="180"/>
      <c r="F93" s="180"/>
      <c r="G93" s="180"/>
    </row>
    <row r="94" spans="2:7" x14ac:dyDescent="0.25">
      <c r="B94" s="180"/>
      <c r="C94" s="180"/>
      <c r="D94" s="180"/>
      <c r="E94" s="180"/>
      <c r="F94" s="180"/>
      <c r="G94" s="180"/>
    </row>
    <row r="95" spans="2:7" x14ac:dyDescent="0.25">
      <c r="B95" s="180"/>
      <c r="C95" s="180"/>
      <c r="D95" s="180"/>
      <c r="E95" s="180"/>
      <c r="F95" s="180"/>
      <c r="G95" s="180"/>
    </row>
    <row r="96" spans="2:7" x14ac:dyDescent="0.25">
      <c r="B96" s="180"/>
      <c r="C96" s="180"/>
      <c r="D96" s="180"/>
      <c r="E96" s="180"/>
      <c r="F96" s="180"/>
      <c r="G96" s="180"/>
    </row>
    <row r="97" spans="2:7" x14ac:dyDescent="0.25">
      <c r="B97" s="180"/>
      <c r="C97" s="180"/>
      <c r="D97" s="180"/>
      <c r="E97" s="180"/>
      <c r="F97" s="180"/>
      <c r="G97" s="180"/>
    </row>
    <row r="98" spans="2:7" x14ac:dyDescent="0.25">
      <c r="B98" s="180"/>
      <c r="C98" s="180"/>
      <c r="D98" s="180"/>
      <c r="E98" s="180"/>
      <c r="F98" s="180"/>
      <c r="G98" s="180"/>
    </row>
    <row r="99" spans="2:7" x14ac:dyDescent="0.25">
      <c r="B99" s="180"/>
      <c r="C99" s="180"/>
      <c r="D99" s="180"/>
      <c r="E99" s="180"/>
      <c r="F99" s="180"/>
      <c r="G99" s="180"/>
    </row>
    <row r="100" spans="2:7" x14ac:dyDescent="0.25">
      <c r="B100" s="180"/>
      <c r="C100" s="180"/>
      <c r="D100" s="180"/>
      <c r="E100" s="180"/>
      <c r="F100" s="180"/>
      <c r="G100" s="180"/>
    </row>
    <row r="101" spans="2:7" x14ac:dyDescent="0.25">
      <c r="B101" s="180"/>
      <c r="C101" s="180"/>
      <c r="D101" s="180"/>
      <c r="E101" s="180"/>
      <c r="F101" s="180"/>
      <c r="G101" s="180"/>
    </row>
    <row r="102" spans="2:7" x14ac:dyDescent="0.25">
      <c r="B102" s="180"/>
      <c r="C102" s="180"/>
      <c r="D102" s="180"/>
      <c r="E102" s="180"/>
      <c r="F102" s="180"/>
      <c r="G102" s="180"/>
    </row>
    <row r="103" spans="2:7" x14ac:dyDescent="0.25">
      <c r="B103" s="180"/>
      <c r="C103" s="180"/>
      <c r="D103" s="180"/>
      <c r="E103" s="180"/>
      <c r="F103" s="180"/>
      <c r="G103" s="180"/>
    </row>
    <row r="104" spans="2:7" x14ac:dyDescent="0.25">
      <c r="B104" s="180"/>
      <c r="C104" s="180"/>
      <c r="D104" s="180"/>
      <c r="E104" s="180"/>
      <c r="F104" s="180"/>
      <c r="G104" s="180"/>
    </row>
    <row r="105" spans="2:7" x14ac:dyDescent="0.25">
      <c r="B105" s="180"/>
      <c r="C105" s="180"/>
      <c r="D105" s="180"/>
      <c r="E105" s="180"/>
      <c r="F105" s="180"/>
      <c r="G105" s="180"/>
    </row>
    <row r="106" spans="2:7" x14ac:dyDescent="0.25">
      <c r="B106" s="180"/>
      <c r="C106" s="180"/>
      <c r="D106" s="180"/>
      <c r="E106" s="180"/>
      <c r="F106" s="180"/>
      <c r="G106" s="180"/>
    </row>
    <row r="107" spans="2:7" x14ac:dyDescent="0.25">
      <c r="B107" s="180"/>
      <c r="C107" s="180"/>
      <c r="D107" s="180"/>
      <c r="E107" s="180"/>
      <c r="F107" s="180"/>
      <c r="G107" s="180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RowHeight="15" x14ac:dyDescent="0.25"/>
  <cols>
    <col min="1" max="1" width="40.7109375" customWidth="1"/>
    <col min="2" max="4" width="12.7109375" customWidth="1"/>
    <col min="5" max="6" width="15.7109375" customWidth="1"/>
    <col min="10" max="26" width="0" hidden="1" customWidth="1"/>
  </cols>
  <sheetData>
    <row r="1" spans="1:26" x14ac:dyDescent="0.25">
      <c r="A1" s="145" t="s">
        <v>25</v>
      </c>
      <c r="B1" s="144"/>
      <c r="C1" s="144"/>
      <c r="D1" s="145" t="s">
        <v>22</v>
      </c>
      <c r="E1" s="144"/>
      <c r="F1" s="144"/>
      <c r="W1">
        <v>30.126000000000001</v>
      </c>
    </row>
    <row r="2" spans="1:26" x14ac:dyDescent="0.25">
      <c r="A2" s="145" t="s">
        <v>29</v>
      </c>
      <c r="B2" s="144"/>
      <c r="C2" s="144"/>
      <c r="D2" s="145" t="s">
        <v>20</v>
      </c>
      <c r="E2" s="144"/>
      <c r="F2" s="144"/>
    </row>
    <row r="3" spans="1:26" x14ac:dyDescent="0.25">
      <c r="A3" s="145" t="s">
        <v>28</v>
      </c>
      <c r="B3" s="144"/>
      <c r="C3" s="144"/>
      <c r="D3" s="145" t="s">
        <v>65</v>
      </c>
      <c r="E3" s="144"/>
      <c r="F3" s="144"/>
    </row>
    <row r="4" spans="1:26" x14ac:dyDescent="0.25">
      <c r="A4" s="145" t="s">
        <v>1</v>
      </c>
      <c r="B4" s="144"/>
      <c r="C4" s="144"/>
      <c r="D4" s="144"/>
      <c r="E4" s="144"/>
      <c r="F4" s="144"/>
    </row>
    <row r="5" spans="1:26" x14ac:dyDescent="0.25">
      <c r="A5" s="145" t="s">
        <v>476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46" t="s">
        <v>66</v>
      </c>
      <c r="B8" s="144"/>
      <c r="C8" s="144"/>
      <c r="D8" s="144"/>
      <c r="E8" s="144"/>
      <c r="F8" s="144"/>
    </row>
    <row r="9" spans="1:26" x14ac:dyDescent="0.25">
      <c r="A9" s="147" t="s">
        <v>62</v>
      </c>
      <c r="B9" s="147" t="s">
        <v>56</v>
      </c>
      <c r="C9" s="147" t="s">
        <v>57</v>
      </c>
      <c r="D9" s="147" t="s">
        <v>34</v>
      </c>
      <c r="E9" s="147" t="s">
        <v>63</v>
      </c>
      <c r="F9" s="147" t="s">
        <v>64</v>
      </c>
    </row>
    <row r="10" spans="1:26" x14ac:dyDescent="0.25">
      <c r="A10" s="154" t="s">
        <v>67</v>
      </c>
      <c r="B10" s="155"/>
      <c r="C10" s="151"/>
      <c r="D10" s="151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156" t="s">
        <v>68</v>
      </c>
      <c r="B11" s="157">
        <f>'SO 3921'!L20</f>
        <v>0</v>
      </c>
      <c r="C11" s="157">
        <f>'SO 3921'!M20</f>
        <v>0</v>
      </c>
      <c r="D11" s="157">
        <f>'SO 3921'!I20</f>
        <v>0</v>
      </c>
      <c r="E11" s="158">
        <f>'SO 3921'!P20</f>
        <v>1.89</v>
      </c>
      <c r="F11" s="158">
        <f>'SO 3921'!S20</f>
        <v>0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156" t="s">
        <v>71</v>
      </c>
      <c r="B12" s="157">
        <f>'SO 3921'!L27</f>
        <v>0</v>
      </c>
      <c r="C12" s="157">
        <f>'SO 3921'!M27</f>
        <v>0</v>
      </c>
      <c r="D12" s="157">
        <f>'SO 3921'!I27</f>
        <v>0</v>
      </c>
      <c r="E12" s="158">
        <f>'SO 3921'!P27</f>
        <v>2.08</v>
      </c>
      <c r="F12" s="158">
        <f>'SO 3921'!S27</f>
        <v>0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56" t="s">
        <v>477</v>
      </c>
      <c r="B13" s="157">
        <f>'SO 3921'!L36</f>
        <v>0</v>
      </c>
      <c r="C13" s="157">
        <f>'SO 3921'!M36</f>
        <v>0</v>
      </c>
      <c r="D13" s="157">
        <f>'SO 3921'!I36</f>
        <v>0</v>
      </c>
      <c r="E13" s="158">
        <f>'SO 3921'!P36</f>
        <v>0.04</v>
      </c>
      <c r="F13" s="158">
        <f>'SO 3921'!S36</f>
        <v>0</v>
      </c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</row>
    <row r="14" spans="1:26" x14ac:dyDescent="0.25">
      <c r="A14" s="156" t="s">
        <v>74</v>
      </c>
      <c r="B14" s="157">
        <f>'SO 3921'!L40</f>
        <v>0</v>
      </c>
      <c r="C14" s="157">
        <f>'SO 3921'!M40</f>
        <v>0</v>
      </c>
      <c r="D14" s="157">
        <f>'SO 3921'!I40</f>
        <v>0</v>
      </c>
      <c r="E14" s="158">
        <f>'SO 3921'!P40</f>
        <v>0</v>
      </c>
      <c r="F14" s="158">
        <f>'SO 3921'!S40</f>
        <v>0.17</v>
      </c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x14ac:dyDescent="0.25">
      <c r="A15" s="156" t="s">
        <v>75</v>
      </c>
      <c r="B15" s="157">
        <f>'SO 3921'!L44</f>
        <v>0</v>
      </c>
      <c r="C15" s="157">
        <f>'SO 3921'!M44</f>
        <v>0</v>
      </c>
      <c r="D15" s="157">
        <f>'SO 3921'!I44</f>
        <v>0</v>
      </c>
      <c r="E15" s="158">
        <f>'SO 3921'!P44</f>
        <v>0</v>
      </c>
      <c r="F15" s="158">
        <f>'SO 3921'!S44</f>
        <v>0</v>
      </c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</row>
    <row r="16" spans="1:26" x14ac:dyDescent="0.25">
      <c r="A16" s="2" t="s">
        <v>67</v>
      </c>
      <c r="B16" s="159">
        <f>'SO 3921'!L46</f>
        <v>0</v>
      </c>
      <c r="C16" s="159">
        <f>'SO 3921'!M46</f>
        <v>0</v>
      </c>
      <c r="D16" s="159">
        <f>'SO 3921'!I46</f>
        <v>0</v>
      </c>
      <c r="E16" s="160">
        <f>'SO 3921'!P46</f>
        <v>4.01</v>
      </c>
      <c r="F16" s="160">
        <f>'SO 3921'!S46</f>
        <v>0.17</v>
      </c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</row>
    <row r="17" spans="1:26" x14ac:dyDescent="0.25">
      <c r="A17" s="1"/>
      <c r="B17" s="149"/>
      <c r="C17" s="149"/>
      <c r="D17" s="149"/>
      <c r="E17" s="148"/>
      <c r="F17" s="148"/>
    </row>
    <row r="18" spans="1:26" x14ac:dyDescent="0.25">
      <c r="A18" s="2" t="s">
        <v>91</v>
      </c>
      <c r="B18" s="159">
        <f>'SO 3921'!L47</f>
        <v>0</v>
      </c>
      <c r="C18" s="159">
        <f>'SO 3921'!M47</f>
        <v>0</v>
      </c>
      <c r="D18" s="159">
        <f>'SO 3921'!I47</f>
        <v>0</v>
      </c>
      <c r="E18" s="160">
        <f>'SO 3921'!P47</f>
        <v>4.01</v>
      </c>
      <c r="F18" s="160">
        <f>'SO 3921'!S47</f>
        <v>0.17</v>
      </c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</row>
    <row r="19" spans="1:26" x14ac:dyDescent="0.25">
      <c r="A19" s="1"/>
      <c r="B19" s="149"/>
      <c r="C19" s="149"/>
      <c r="D19" s="149"/>
      <c r="E19" s="148"/>
      <c r="F19" s="148"/>
    </row>
    <row r="20" spans="1:26" x14ac:dyDescent="0.25">
      <c r="A20" s="1"/>
      <c r="B20" s="149"/>
      <c r="C20" s="149"/>
      <c r="D20" s="149"/>
      <c r="E20" s="148"/>
      <c r="F20" s="148"/>
    </row>
    <row r="21" spans="1:26" x14ac:dyDescent="0.25">
      <c r="A21" s="1"/>
      <c r="B21" s="149"/>
      <c r="C21" s="149"/>
      <c r="D21" s="149"/>
      <c r="E21" s="148"/>
      <c r="F21" s="148"/>
    </row>
    <row r="22" spans="1:26" x14ac:dyDescent="0.25">
      <c r="A22" s="1"/>
      <c r="B22" s="149"/>
      <c r="C22" s="149"/>
      <c r="D22" s="149"/>
      <c r="E22" s="148"/>
      <c r="F22" s="148"/>
    </row>
    <row r="23" spans="1:26" x14ac:dyDescent="0.25">
      <c r="A23" s="1"/>
      <c r="B23" s="149"/>
      <c r="C23" s="149"/>
      <c r="D23" s="149"/>
      <c r="E23" s="148"/>
      <c r="F23" s="148"/>
    </row>
    <row r="24" spans="1:26" x14ac:dyDescent="0.25">
      <c r="A24" s="1"/>
      <c r="B24" s="149"/>
      <c r="C24" s="149"/>
      <c r="D24" s="149"/>
      <c r="E24" s="148"/>
      <c r="F24" s="148"/>
    </row>
    <row r="25" spans="1:26" x14ac:dyDescent="0.25">
      <c r="A25" s="1"/>
      <c r="B25" s="149"/>
      <c r="C25" s="149"/>
      <c r="D25" s="149"/>
      <c r="E25" s="148"/>
      <c r="F25" s="148"/>
    </row>
    <row r="26" spans="1:26" x14ac:dyDescent="0.25">
      <c r="A26" s="1"/>
      <c r="B26" s="149"/>
      <c r="C26" s="149"/>
      <c r="D26" s="149"/>
      <c r="E26" s="148"/>
      <c r="F26" s="148"/>
    </row>
    <row r="27" spans="1:26" x14ac:dyDescent="0.25">
      <c r="A27" s="1"/>
      <c r="B27" s="149"/>
      <c r="C27" s="149"/>
      <c r="D27" s="149"/>
      <c r="E27" s="148"/>
      <c r="F27" s="148"/>
    </row>
    <row r="28" spans="1:26" x14ac:dyDescent="0.25">
      <c r="A28" s="1"/>
      <c r="B28" s="149"/>
      <c r="C28" s="149"/>
      <c r="D28" s="149"/>
      <c r="E28" s="148"/>
      <c r="F28" s="148"/>
    </row>
    <row r="29" spans="1:26" x14ac:dyDescent="0.25">
      <c r="A29" s="1"/>
      <c r="B29" s="149"/>
      <c r="C29" s="149"/>
      <c r="D29" s="149"/>
      <c r="E29" s="148"/>
      <c r="F29" s="148"/>
    </row>
    <row r="30" spans="1:26" x14ac:dyDescent="0.25">
      <c r="A30" s="1"/>
      <c r="B30" s="149"/>
      <c r="C30" s="149"/>
      <c r="D30" s="149"/>
      <c r="E30" s="148"/>
      <c r="F30" s="148"/>
    </row>
    <row r="31" spans="1:26" x14ac:dyDescent="0.25">
      <c r="A31" s="1"/>
      <c r="B31" s="149"/>
      <c r="C31" s="149"/>
      <c r="D31" s="149"/>
      <c r="E31" s="148"/>
      <c r="F31" s="148"/>
    </row>
    <row r="32" spans="1:26" x14ac:dyDescent="0.25">
      <c r="A32" s="1"/>
      <c r="B32" s="149"/>
      <c r="C32" s="149"/>
      <c r="D32" s="149"/>
      <c r="E32" s="148"/>
      <c r="F32" s="148"/>
    </row>
    <row r="33" spans="1:6" x14ac:dyDescent="0.25">
      <c r="A33" s="1"/>
      <c r="B33" s="149"/>
      <c r="C33" s="149"/>
      <c r="D33" s="149"/>
      <c r="E33" s="148"/>
      <c r="F33" s="148"/>
    </row>
    <row r="34" spans="1:6" x14ac:dyDescent="0.25">
      <c r="A34" s="1"/>
      <c r="B34" s="149"/>
      <c r="C34" s="149"/>
      <c r="D34" s="149"/>
      <c r="E34" s="148"/>
      <c r="F34" s="148"/>
    </row>
    <row r="35" spans="1:6" x14ac:dyDescent="0.25">
      <c r="A35" s="1"/>
      <c r="B35" s="149"/>
      <c r="C35" s="149"/>
      <c r="D35" s="149"/>
      <c r="E35" s="148"/>
      <c r="F35" s="148"/>
    </row>
    <row r="36" spans="1:6" x14ac:dyDescent="0.25">
      <c r="A36" s="1"/>
      <c r="B36" s="149"/>
      <c r="C36" s="149"/>
      <c r="D36" s="149"/>
      <c r="E36" s="148"/>
      <c r="F36" s="148"/>
    </row>
    <row r="37" spans="1:6" x14ac:dyDescent="0.25">
      <c r="A37" s="1"/>
      <c r="B37" s="149"/>
      <c r="C37" s="149"/>
      <c r="D37" s="149"/>
      <c r="E37" s="148"/>
      <c r="F37" s="148"/>
    </row>
    <row r="38" spans="1:6" x14ac:dyDescent="0.25">
      <c r="A38" s="1"/>
      <c r="B38" s="149"/>
      <c r="C38" s="149"/>
      <c r="D38" s="149"/>
      <c r="E38" s="148"/>
      <c r="F38" s="148"/>
    </row>
    <row r="39" spans="1:6" x14ac:dyDescent="0.25">
      <c r="A39" s="1"/>
      <c r="B39" s="149"/>
      <c r="C39" s="149"/>
      <c r="D39" s="149"/>
      <c r="E39" s="148"/>
      <c r="F39" s="148"/>
    </row>
    <row r="40" spans="1:6" x14ac:dyDescent="0.25">
      <c r="A40" s="1"/>
      <c r="B40" s="149"/>
      <c r="C40" s="149"/>
      <c r="D40" s="149"/>
      <c r="E40" s="148"/>
      <c r="F40" s="148"/>
    </row>
    <row r="41" spans="1:6" x14ac:dyDescent="0.25">
      <c r="A41" s="1"/>
      <c r="B41" s="149"/>
      <c r="C41" s="149"/>
      <c r="D41" s="149"/>
      <c r="E41" s="148"/>
      <c r="F41" s="148"/>
    </row>
    <row r="42" spans="1:6" x14ac:dyDescent="0.25">
      <c r="A42" s="1"/>
      <c r="B42" s="149"/>
      <c r="C42" s="149"/>
      <c r="D42" s="149"/>
      <c r="E42" s="148"/>
      <c r="F42" s="148"/>
    </row>
    <row r="43" spans="1:6" x14ac:dyDescent="0.25">
      <c r="A43" s="1"/>
      <c r="B43" s="149"/>
      <c r="C43" s="149"/>
      <c r="D43" s="149"/>
      <c r="E43" s="148"/>
      <c r="F43" s="148"/>
    </row>
    <row r="44" spans="1:6" x14ac:dyDescent="0.25">
      <c r="A44" s="1"/>
      <c r="B44" s="149"/>
      <c r="C44" s="149"/>
      <c r="D44" s="149"/>
      <c r="E44" s="148"/>
      <c r="F44" s="148"/>
    </row>
    <row r="45" spans="1:6" x14ac:dyDescent="0.25">
      <c r="A45" s="1"/>
      <c r="B45" s="149"/>
      <c r="C45" s="149"/>
      <c r="D45" s="149"/>
      <c r="E45" s="148"/>
      <c r="F45" s="148"/>
    </row>
    <row r="46" spans="1:6" x14ac:dyDescent="0.25">
      <c r="A46" s="1"/>
      <c r="B46" s="149"/>
      <c r="C46" s="149"/>
      <c r="D46" s="149"/>
      <c r="E46" s="148"/>
      <c r="F46" s="148"/>
    </row>
    <row r="47" spans="1:6" x14ac:dyDescent="0.25">
      <c r="A47" s="1"/>
      <c r="B47" s="149"/>
      <c r="C47" s="149"/>
      <c r="D47" s="149"/>
      <c r="E47" s="148"/>
      <c r="F47" s="148"/>
    </row>
    <row r="48" spans="1:6" x14ac:dyDescent="0.25">
      <c r="A48" s="1"/>
      <c r="B48" s="149"/>
      <c r="C48" s="149"/>
      <c r="D48" s="149"/>
      <c r="E48" s="148"/>
      <c r="F48" s="148"/>
    </row>
    <row r="49" spans="1:6" x14ac:dyDescent="0.25">
      <c r="A49" s="1"/>
      <c r="B49" s="149"/>
      <c r="C49" s="149"/>
      <c r="D49" s="149"/>
      <c r="E49" s="148"/>
      <c r="F49" s="148"/>
    </row>
    <row r="50" spans="1:6" x14ac:dyDescent="0.25">
      <c r="A50" s="1"/>
      <c r="B50" s="149"/>
      <c r="C50" s="149"/>
      <c r="D50" s="149"/>
      <c r="E50" s="148"/>
      <c r="F50" s="148"/>
    </row>
    <row r="51" spans="1:6" x14ac:dyDescent="0.25">
      <c r="A51" s="1"/>
      <c r="B51" s="149"/>
      <c r="C51" s="149"/>
      <c r="D51" s="149"/>
      <c r="E51" s="148"/>
      <c r="F51" s="148"/>
    </row>
    <row r="52" spans="1:6" x14ac:dyDescent="0.25">
      <c r="A52" s="1"/>
      <c r="B52" s="149"/>
      <c r="C52" s="149"/>
      <c r="D52" s="149"/>
      <c r="E52" s="148"/>
      <c r="F52" s="148"/>
    </row>
    <row r="53" spans="1:6" x14ac:dyDescent="0.25">
      <c r="A53" s="1"/>
      <c r="B53" s="149"/>
      <c r="C53" s="149"/>
      <c r="D53" s="149"/>
      <c r="E53" s="148"/>
      <c r="F53" s="148"/>
    </row>
    <row r="54" spans="1:6" x14ac:dyDescent="0.25">
      <c r="A54" s="1"/>
      <c r="B54" s="149"/>
      <c r="C54" s="149"/>
      <c r="D54" s="149"/>
      <c r="E54" s="148"/>
      <c r="F54" s="148"/>
    </row>
    <row r="55" spans="1:6" x14ac:dyDescent="0.25">
      <c r="A55" s="1"/>
      <c r="B55" s="149"/>
      <c r="C55" s="149"/>
      <c r="D55" s="149"/>
      <c r="E55" s="148"/>
      <c r="F55" s="148"/>
    </row>
    <row r="56" spans="1:6" x14ac:dyDescent="0.25">
      <c r="A56" s="1"/>
      <c r="B56" s="149"/>
      <c r="C56" s="149"/>
      <c r="D56" s="149"/>
      <c r="E56" s="148"/>
      <c r="F56" s="148"/>
    </row>
    <row r="57" spans="1:6" x14ac:dyDescent="0.25">
      <c r="A57" s="1"/>
      <c r="B57" s="149"/>
      <c r="C57" s="149"/>
      <c r="D57" s="149"/>
      <c r="E57" s="148"/>
      <c r="F57" s="148"/>
    </row>
    <row r="58" spans="1:6" x14ac:dyDescent="0.25">
      <c r="A58" s="1"/>
      <c r="B58" s="149"/>
      <c r="C58" s="149"/>
      <c r="D58" s="149"/>
      <c r="E58" s="148"/>
      <c r="F58" s="148"/>
    </row>
    <row r="59" spans="1:6" x14ac:dyDescent="0.25">
      <c r="A59" s="1"/>
      <c r="B59" s="149"/>
      <c r="C59" s="149"/>
      <c r="D59" s="149"/>
      <c r="E59" s="148"/>
      <c r="F59" s="148"/>
    </row>
    <row r="60" spans="1:6" x14ac:dyDescent="0.25">
      <c r="A60" s="1"/>
      <c r="B60" s="149"/>
      <c r="C60" s="149"/>
      <c r="D60" s="149"/>
      <c r="E60" s="148"/>
      <c r="F60" s="148"/>
    </row>
    <row r="61" spans="1:6" x14ac:dyDescent="0.25">
      <c r="A61" s="1"/>
      <c r="B61" s="149"/>
      <c r="C61" s="149"/>
      <c r="D61" s="149"/>
      <c r="E61" s="148"/>
      <c r="F61" s="148"/>
    </row>
    <row r="62" spans="1:6" x14ac:dyDescent="0.25">
      <c r="A62" s="1"/>
      <c r="B62" s="149"/>
      <c r="C62" s="149"/>
      <c r="D62" s="149"/>
      <c r="E62" s="148"/>
      <c r="F62" s="148"/>
    </row>
    <row r="63" spans="1:6" x14ac:dyDescent="0.25">
      <c r="A63" s="1"/>
      <c r="B63" s="149"/>
      <c r="C63" s="149"/>
      <c r="D63" s="149"/>
      <c r="E63" s="148"/>
      <c r="F63" s="148"/>
    </row>
    <row r="64" spans="1:6" x14ac:dyDescent="0.25">
      <c r="A64" s="1"/>
      <c r="B64" s="149"/>
      <c r="C64" s="149"/>
      <c r="D64" s="149"/>
      <c r="E64" s="148"/>
      <c r="F64" s="148"/>
    </row>
    <row r="65" spans="1:6" x14ac:dyDescent="0.25">
      <c r="A65" s="1"/>
      <c r="B65" s="149"/>
      <c r="C65" s="149"/>
      <c r="D65" s="149"/>
      <c r="E65" s="148"/>
      <c r="F65" s="148"/>
    </row>
    <row r="66" spans="1:6" x14ac:dyDescent="0.25">
      <c r="A66" s="1"/>
      <c r="B66" s="149"/>
      <c r="C66" s="149"/>
      <c r="D66" s="149"/>
      <c r="E66" s="148"/>
      <c r="F66" s="148"/>
    </row>
    <row r="67" spans="1:6" x14ac:dyDescent="0.25">
      <c r="A67" s="1"/>
      <c r="B67" s="149"/>
      <c r="C67" s="149"/>
      <c r="D67" s="149"/>
      <c r="E67" s="148"/>
      <c r="F67" s="148"/>
    </row>
    <row r="68" spans="1:6" x14ac:dyDescent="0.25">
      <c r="A68" s="1"/>
      <c r="B68" s="149"/>
      <c r="C68" s="149"/>
      <c r="D68" s="149"/>
      <c r="E68" s="148"/>
      <c r="F68" s="148"/>
    </row>
    <row r="69" spans="1:6" x14ac:dyDescent="0.25">
      <c r="A69" s="1"/>
      <c r="B69" s="149"/>
      <c r="C69" s="149"/>
      <c r="D69" s="149"/>
      <c r="E69" s="148"/>
      <c r="F69" s="148"/>
    </row>
    <row r="70" spans="1:6" x14ac:dyDescent="0.25">
      <c r="A70" s="1"/>
      <c r="B70" s="149"/>
      <c r="C70" s="149"/>
      <c r="D70" s="149"/>
      <c r="E70" s="148"/>
      <c r="F70" s="148"/>
    </row>
    <row r="71" spans="1:6" x14ac:dyDescent="0.25">
      <c r="A71" s="1"/>
      <c r="B71" s="149"/>
      <c r="C71" s="149"/>
      <c r="D71" s="149"/>
      <c r="E71" s="148"/>
      <c r="F71" s="148"/>
    </row>
    <row r="72" spans="1:6" x14ac:dyDescent="0.25">
      <c r="A72" s="1"/>
      <c r="B72" s="149"/>
      <c r="C72" s="149"/>
      <c r="D72" s="149"/>
      <c r="E72" s="148"/>
      <c r="F72" s="148"/>
    </row>
    <row r="73" spans="1:6" x14ac:dyDescent="0.25">
      <c r="A73" s="1"/>
      <c r="B73" s="149"/>
      <c r="C73" s="149"/>
      <c r="D73" s="149"/>
      <c r="E73" s="148"/>
      <c r="F73" s="148"/>
    </row>
    <row r="74" spans="1:6" x14ac:dyDescent="0.25">
      <c r="A74" s="1"/>
      <c r="B74" s="149"/>
      <c r="C74" s="149"/>
      <c r="D74" s="149"/>
      <c r="E74" s="148"/>
      <c r="F74" s="148"/>
    </row>
    <row r="75" spans="1:6" x14ac:dyDescent="0.25">
      <c r="A75" s="1"/>
      <c r="B75" s="149"/>
      <c r="C75" s="149"/>
      <c r="D75" s="149"/>
      <c r="E75" s="148"/>
      <c r="F75" s="148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workbookViewId="0">
      <pane ySplit="8" topLeftCell="A9" activePane="bottomLeft" state="frozen"/>
      <selection pane="bottomLeft" activeCell="A9" sqref="A9:XFD9"/>
    </sheetView>
  </sheetViews>
  <sheetFormatPr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7" width="9.7109375" customWidth="1"/>
    <col min="8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</cols>
  <sheetData>
    <row r="1" spans="1:26" x14ac:dyDescent="0.25">
      <c r="A1" s="3"/>
      <c r="B1" s="5" t="s">
        <v>25</v>
      </c>
      <c r="C1" s="3"/>
      <c r="D1" s="3"/>
      <c r="E1" s="5" t="s">
        <v>22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29</v>
      </c>
      <c r="C2" s="3"/>
      <c r="D2" s="3"/>
      <c r="E2" s="5" t="s">
        <v>20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28</v>
      </c>
      <c r="C3" s="3"/>
      <c r="D3" s="3"/>
      <c r="E3" s="5" t="s">
        <v>65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476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4" t="s">
        <v>92</v>
      </c>
      <c r="B8" s="164" t="s">
        <v>93</v>
      </c>
      <c r="C8" s="164" t="s">
        <v>94</v>
      </c>
      <c r="D8" s="164" t="s">
        <v>95</v>
      </c>
      <c r="E8" s="164" t="s">
        <v>96</v>
      </c>
      <c r="F8" s="164" t="s">
        <v>97</v>
      </c>
      <c r="G8" s="164" t="s">
        <v>56</v>
      </c>
      <c r="H8" s="164" t="s">
        <v>57</v>
      </c>
      <c r="I8" s="164" t="s">
        <v>98</v>
      </c>
      <c r="J8" s="164"/>
      <c r="K8" s="164"/>
      <c r="L8" s="164"/>
      <c r="M8" s="164"/>
      <c r="N8" s="164"/>
      <c r="O8" s="164"/>
      <c r="P8" s="164" t="s">
        <v>99</v>
      </c>
      <c r="Q8" s="161"/>
      <c r="R8" s="161"/>
      <c r="S8" s="164" t="s">
        <v>100</v>
      </c>
      <c r="T8" s="162"/>
      <c r="U8" s="162"/>
      <c r="V8" s="162"/>
      <c r="W8" s="162"/>
      <c r="X8" s="162"/>
      <c r="Y8" s="162"/>
      <c r="Z8" s="162"/>
    </row>
    <row r="9" spans="1:26" x14ac:dyDescent="0.25">
      <c r="A9" s="150"/>
      <c r="B9" s="150"/>
      <c r="C9" s="165"/>
      <c r="D9" s="154" t="s">
        <v>67</v>
      </c>
      <c r="E9" s="150"/>
      <c r="F9" s="166"/>
      <c r="G9" s="151"/>
      <c r="H9" s="151"/>
      <c r="I9" s="151"/>
      <c r="J9" s="150"/>
      <c r="K9" s="150"/>
      <c r="L9" s="150"/>
      <c r="M9" s="150"/>
      <c r="N9" s="150"/>
      <c r="O9" s="150"/>
      <c r="P9" s="150"/>
      <c r="Q9" s="153"/>
      <c r="R9" s="153"/>
      <c r="S9" s="150"/>
      <c r="T9" s="153"/>
      <c r="U9" s="153"/>
      <c r="V9" s="153"/>
      <c r="W9" s="153"/>
      <c r="X9" s="153"/>
      <c r="Y9" s="153"/>
      <c r="Z9" s="153"/>
    </row>
    <row r="10" spans="1:26" x14ac:dyDescent="0.25">
      <c r="A10" s="156"/>
      <c r="B10" s="156"/>
      <c r="C10" s="156"/>
      <c r="D10" s="156" t="s">
        <v>68</v>
      </c>
      <c r="E10" s="156"/>
      <c r="F10" s="167"/>
      <c r="G10" s="157"/>
      <c r="H10" s="157"/>
      <c r="I10" s="157"/>
      <c r="J10" s="156"/>
      <c r="K10" s="156"/>
      <c r="L10" s="156"/>
      <c r="M10" s="156"/>
      <c r="N10" s="156"/>
      <c r="O10" s="156"/>
      <c r="P10" s="156"/>
      <c r="Q10" s="153"/>
      <c r="R10" s="153"/>
      <c r="S10" s="156"/>
      <c r="T10" s="153"/>
      <c r="U10" s="153"/>
      <c r="V10" s="153"/>
      <c r="W10" s="153"/>
      <c r="X10" s="153"/>
      <c r="Y10" s="153"/>
      <c r="Z10" s="153"/>
    </row>
    <row r="11" spans="1:26" ht="24.95" customHeight="1" x14ac:dyDescent="0.25">
      <c r="A11" s="171"/>
      <c r="B11" s="168" t="s">
        <v>101</v>
      </c>
      <c r="C11" s="172" t="s">
        <v>478</v>
      </c>
      <c r="D11" s="168" t="s">
        <v>479</v>
      </c>
      <c r="E11" s="168" t="s">
        <v>104</v>
      </c>
      <c r="F11" s="169">
        <v>7.56</v>
      </c>
      <c r="G11" s="170"/>
      <c r="H11" s="170"/>
      <c r="I11" s="170">
        <f t="shared" ref="I11:I19" si="0">ROUND(F11*(G11+H11),2)</f>
        <v>0</v>
      </c>
      <c r="J11" s="168">
        <f t="shared" ref="J11:J19" si="1">ROUND(F11*(N11),2)</f>
        <v>0</v>
      </c>
      <c r="K11" s="1">
        <f t="shared" ref="K11:K19" si="2">ROUND(F11*(O11),2)</f>
        <v>0</v>
      </c>
      <c r="L11" s="1">
        <f t="shared" ref="L11:L19" si="3">ROUND(F11*(G11),2)</f>
        <v>0</v>
      </c>
      <c r="M11" s="1"/>
      <c r="N11" s="1">
        <v>0</v>
      </c>
      <c r="O11" s="1"/>
      <c r="P11" s="167"/>
      <c r="Q11" s="173"/>
      <c r="R11" s="173"/>
      <c r="S11" s="167"/>
      <c r="Z11">
        <v>0</v>
      </c>
    </row>
    <row r="12" spans="1:26" ht="35.1" customHeight="1" x14ac:dyDescent="0.25">
      <c r="A12" s="171"/>
      <c r="B12" s="168" t="s">
        <v>101</v>
      </c>
      <c r="C12" s="172" t="s">
        <v>480</v>
      </c>
      <c r="D12" s="168" t="s">
        <v>481</v>
      </c>
      <c r="E12" s="168" t="s">
        <v>104</v>
      </c>
      <c r="F12" s="169">
        <v>7.56</v>
      </c>
      <c r="G12" s="170"/>
      <c r="H12" s="170"/>
      <c r="I12" s="170">
        <f t="shared" si="0"/>
        <v>0</v>
      </c>
      <c r="J12" s="168">
        <f t="shared" si="1"/>
        <v>0</v>
      </c>
      <c r="K12" s="1">
        <f t="shared" si="2"/>
        <v>0</v>
      </c>
      <c r="L12" s="1">
        <f t="shared" si="3"/>
        <v>0</v>
      </c>
      <c r="M12" s="1"/>
      <c r="N12" s="1">
        <v>0</v>
      </c>
      <c r="O12" s="1"/>
      <c r="P12" s="167"/>
      <c r="Q12" s="173"/>
      <c r="R12" s="173"/>
      <c r="S12" s="167"/>
      <c r="Z12">
        <v>0</v>
      </c>
    </row>
    <row r="13" spans="1:26" ht="24.95" customHeight="1" x14ac:dyDescent="0.25">
      <c r="A13" s="171"/>
      <c r="B13" s="168" t="s">
        <v>101</v>
      </c>
      <c r="C13" s="172" t="s">
        <v>482</v>
      </c>
      <c r="D13" s="168" t="s">
        <v>483</v>
      </c>
      <c r="E13" s="168" t="s">
        <v>318</v>
      </c>
      <c r="F13" s="169">
        <v>7.56</v>
      </c>
      <c r="G13" s="170"/>
      <c r="H13" s="170"/>
      <c r="I13" s="170">
        <f t="shared" si="0"/>
        <v>0</v>
      </c>
      <c r="J13" s="168">
        <f t="shared" si="1"/>
        <v>0</v>
      </c>
      <c r="K13" s="1">
        <f t="shared" si="2"/>
        <v>0</v>
      </c>
      <c r="L13" s="1">
        <f t="shared" si="3"/>
        <v>0</v>
      </c>
      <c r="M13" s="1"/>
      <c r="N13" s="1">
        <v>0</v>
      </c>
      <c r="O13" s="1"/>
      <c r="P13" s="167"/>
      <c r="Q13" s="173"/>
      <c r="R13" s="173"/>
      <c r="S13" s="167"/>
      <c r="Z13">
        <v>0</v>
      </c>
    </row>
    <row r="14" spans="1:26" ht="24.95" customHeight="1" x14ac:dyDescent="0.25">
      <c r="A14" s="171"/>
      <c r="B14" s="168" t="s">
        <v>101</v>
      </c>
      <c r="C14" s="172" t="s">
        <v>484</v>
      </c>
      <c r="D14" s="168" t="s">
        <v>485</v>
      </c>
      <c r="E14" s="168" t="s">
        <v>104</v>
      </c>
      <c r="F14" s="169">
        <v>2.52</v>
      </c>
      <c r="G14" s="170"/>
      <c r="H14" s="170"/>
      <c r="I14" s="170">
        <f t="shared" si="0"/>
        <v>0</v>
      </c>
      <c r="J14" s="168">
        <f t="shared" si="1"/>
        <v>0</v>
      </c>
      <c r="K14" s="1">
        <f t="shared" si="2"/>
        <v>0</v>
      </c>
      <c r="L14" s="1">
        <f t="shared" si="3"/>
        <v>0</v>
      </c>
      <c r="M14" s="1"/>
      <c r="N14" s="1">
        <v>0</v>
      </c>
      <c r="O14" s="1"/>
      <c r="P14" s="167"/>
      <c r="Q14" s="173"/>
      <c r="R14" s="173"/>
      <c r="S14" s="167"/>
      <c r="Z14">
        <v>0</v>
      </c>
    </row>
    <row r="15" spans="1:26" ht="24.95" customHeight="1" x14ac:dyDescent="0.25">
      <c r="A15" s="171"/>
      <c r="B15" s="168" t="s">
        <v>101</v>
      </c>
      <c r="C15" s="172" t="s">
        <v>113</v>
      </c>
      <c r="D15" s="168" t="s">
        <v>114</v>
      </c>
      <c r="E15" s="168" t="s">
        <v>104</v>
      </c>
      <c r="F15" s="169">
        <v>2.52</v>
      </c>
      <c r="G15" s="170"/>
      <c r="H15" s="170"/>
      <c r="I15" s="170">
        <f t="shared" si="0"/>
        <v>0</v>
      </c>
      <c r="J15" s="168">
        <f t="shared" si="1"/>
        <v>0</v>
      </c>
      <c r="K15" s="1">
        <f t="shared" si="2"/>
        <v>0</v>
      </c>
      <c r="L15" s="1">
        <f t="shared" si="3"/>
        <v>0</v>
      </c>
      <c r="M15" s="1"/>
      <c r="N15" s="1">
        <v>0</v>
      </c>
      <c r="O15" s="1"/>
      <c r="P15" s="167"/>
      <c r="Q15" s="173"/>
      <c r="R15" s="173"/>
      <c r="S15" s="167"/>
      <c r="Z15">
        <v>0</v>
      </c>
    </row>
    <row r="16" spans="1:26" ht="24.95" customHeight="1" x14ac:dyDescent="0.25">
      <c r="A16" s="171"/>
      <c r="B16" s="168" t="s">
        <v>101</v>
      </c>
      <c r="C16" s="172" t="s">
        <v>486</v>
      </c>
      <c r="D16" s="168" t="s">
        <v>487</v>
      </c>
      <c r="E16" s="168" t="s">
        <v>318</v>
      </c>
      <c r="F16" s="169">
        <v>5.04</v>
      </c>
      <c r="G16" s="170"/>
      <c r="H16" s="170"/>
      <c r="I16" s="170">
        <f t="shared" si="0"/>
        <v>0</v>
      </c>
      <c r="J16" s="168">
        <f t="shared" si="1"/>
        <v>0</v>
      </c>
      <c r="K16" s="1">
        <f t="shared" si="2"/>
        <v>0</v>
      </c>
      <c r="L16" s="1">
        <f t="shared" si="3"/>
        <v>0</v>
      </c>
      <c r="M16" s="1"/>
      <c r="N16" s="1">
        <v>0</v>
      </c>
      <c r="O16" s="1"/>
      <c r="P16" s="167"/>
      <c r="Q16" s="173"/>
      <c r="R16" s="173"/>
      <c r="S16" s="167"/>
      <c r="Z16">
        <v>0</v>
      </c>
    </row>
    <row r="17" spans="1:26" ht="24.95" customHeight="1" x14ac:dyDescent="0.25">
      <c r="A17" s="171"/>
      <c r="B17" s="168" t="s">
        <v>101</v>
      </c>
      <c r="C17" s="172" t="s">
        <v>488</v>
      </c>
      <c r="D17" s="168" t="s">
        <v>489</v>
      </c>
      <c r="E17" s="168" t="s">
        <v>104</v>
      </c>
      <c r="F17" s="169">
        <v>1.89</v>
      </c>
      <c r="G17" s="170"/>
      <c r="H17" s="170"/>
      <c r="I17" s="170">
        <f t="shared" si="0"/>
        <v>0</v>
      </c>
      <c r="J17" s="168">
        <f t="shared" si="1"/>
        <v>0</v>
      </c>
      <c r="K17" s="1">
        <f t="shared" si="2"/>
        <v>0</v>
      </c>
      <c r="L17" s="1">
        <f t="shared" si="3"/>
        <v>0</v>
      </c>
      <c r="M17" s="1"/>
      <c r="N17" s="1">
        <v>0</v>
      </c>
      <c r="O17" s="1"/>
      <c r="P17" s="167"/>
      <c r="Q17" s="173"/>
      <c r="R17" s="173"/>
      <c r="S17" s="167"/>
      <c r="Z17">
        <v>0</v>
      </c>
    </row>
    <row r="18" spans="1:26" ht="24.95" customHeight="1" x14ac:dyDescent="0.25">
      <c r="A18" s="171"/>
      <c r="B18" s="168" t="s">
        <v>101</v>
      </c>
      <c r="C18" s="172" t="s">
        <v>115</v>
      </c>
      <c r="D18" s="168" t="s">
        <v>116</v>
      </c>
      <c r="E18" s="168" t="s">
        <v>117</v>
      </c>
      <c r="F18" s="169">
        <v>6.3</v>
      </c>
      <c r="G18" s="170"/>
      <c r="H18" s="170"/>
      <c r="I18" s="170">
        <f t="shared" si="0"/>
        <v>0</v>
      </c>
      <c r="J18" s="168">
        <f t="shared" si="1"/>
        <v>0</v>
      </c>
      <c r="K18" s="1">
        <f t="shared" si="2"/>
        <v>0</v>
      </c>
      <c r="L18" s="1">
        <f t="shared" si="3"/>
        <v>0</v>
      </c>
      <c r="M18" s="1"/>
      <c r="N18" s="1">
        <v>0</v>
      </c>
      <c r="O18" s="1"/>
      <c r="P18" s="167"/>
      <c r="Q18" s="173"/>
      <c r="R18" s="173"/>
      <c r="S18" s="167"/>
      <c r="Z18">
        <v>0</v>
      </c>
    </row>
    <row r="19" spans="1:26" ht="24.95" customHeight="1" x14ac:dyDescent="0.25">
      <c r="A19" s="171"/>
      <c r="B19" s="168" t="s">
        <v>490</v>
      </c>
      <c r="C19" s="172" t="s">
        <v>491</v>
      </c>
      <c r="D19" s="168" t="s">
        <v>492</v>
      </c>
      <c r="E19" s="168" t="s">
        <v>104</v>
      </c>
      <c r="F19" s="169">
        <v>1.89</v>
      </c>
      <c r="G19" s="170"/>
      <c r="H19" s="170"/>
      <c r="I19" s="170">
        <f t="shared" si="0"/>
        <v>0</v>
      </c>
      <c r="J19" s="168">
        <f t="shared" si="1"/>
        <v>0</v>
      </c>
      <c r="K19" s="1">
        <f t="shared" si="2"/>
        <v>0</v>
      </c>
      <c r="L19" s="1">
        <f t="shared" si="3"/>
        <v>0</v>
      </c>
      <c r="M19" s="1">
        <f>ROUND(F19*(H19),2)</f>
        <v>0</v>
      </c>
      <c r="N19" s="1">
        <v>0</v>
      </c>
      <c r="O19" s="1"/>
      <c r="P19" s="167">
        <f>ROUND(F19*(R19),3)</f>
        <v>1.89</v>
      </c>
      <c r="Q19" s="173"/>
      <c r="R19" s="173">
        <v>1</v>
      </c>
      <c r="S19" s="167"/>
      <c r="Z19">
        <v>0</v>
      </c>
    </row>
    <row r="20" spans="1:26" x14ac:dyDescent="0.25">
      <c r="A20" s="156"/>
      <c r="B20" s="156"/>
      <c r="C20" s="156"/>
      <c r="D20" s="156" t="s">
        <v>68</v>
      </c>
      <c r="E20" s="156"/>
      <c r="F20" s="167"/>
      <c r="G20" s="159">
        <f>ROUND((SUM(L10:L19))/1,2)</f>
        <v>0</v>
      </c>
      <c r="H20" s="159">
        <f>ROUND((SUM(M10:M19))/1,2)</f>
        <v>0</v>
      </c>
      <c r="I20" s="159">
        <f>ROUND((SUM(I10:I19))/1,2)</f>
        <v>0</v>
      </c>
      <c r="J20" s="156"/>
      <c r="K20" s="156"/>
      <c r="L20" s="156">
        <f>ROUND((SUM(L10:L19))/1,2)</f>
        <v>0</v>
      </c>
      <c r="M20" s="156">
        <f>ROUND((SUM(M10:M19))/1,2)</f>
        <v>0</v>
      </c>
      <c r="N20" s="156"/>
      <c r="O20" s="156"/>
      <c r="P20" s="174">
        <f>ROUND((SUM(P10:P19))/1,2)</f>
        <v>1.89</v>
      </c>
      <c r="Q20" s="153"/>
      <c r="R20" s="153"/>
      <c r="S20" s="174">
        <f>ROUND((SUM(S10:S19))/1,2)</f>
        <v>0</v>
      </c>
      <c r="T20" s="153"/>
      <c r="U20" s="153"/>
      <c r="V20" s="153"/>
      <c r="W20" s="153"/>
      <c r="X20" s="153"/>
      <c r="Y20" s="153"/>
      <c r="Z20" s="153"/>
    </row>
    <row r="21" spans="1:26" x14ac:dyDescent="0.25">
      <c r="A21" s="1"/>
      <c r="B21" s="1"/>
      <c r="C21" s="1"/>
      <c r="D21" s="1"/>
      <c r="E21" s="1"/>
      <c r="F21" s="163"/>
      <c r="G21" s="149"/>
      <c r="H21" s="149"/>
      <c r="I21" s="149"/>
      <c r="J21" s="1"/>
      <c r="K21" s="1"/>
      <c r="L21" s="1"/>
      <c r="M21" s="1"/>
      <c r="N21" s="1"/>
      <c r="O21" s="1"/>
      <c r="P21" s="1"/>
      <c r="S21" s="1"/>
    </row>
    <row r="22" spans="1:26" x14ac:dyDescent="0.25">
      <c r="A22" s="156"/>
      <c r="B22" s="156"/>
      <c r="C22" s="156"/>
      <c r="D22" s="156" t="s">
        <v>71</v>
      </c>
      <c r="E22" s="156"/>
      <c r="F22" s="167"/>
      <c r="G22" s="157"/>
      <c r="H22" s="157"/>
      <c r="I22" s="157"/>
      <c r="J22" s="156"/>
      <c r="K22" s="156"/>
      <c r="L22" s="156"/>
      <c r="M22" s="156"/>
      <c r="N22" s="156"/>
      <c r="O22" s="156"/>
      <c r="P22" s="156"/>
      <c r="Q22" s="153"/>
      <c r="R22" s="153"/>
      <c r="S22" s="156"/>
      <c r="T22" s="153"/>
      <c r="U22" s="153"/>
      <c r="V22" s="153"/>
      <c r="W22" s="153"/>
      <c r="X22" s="153"/>
      <c r="Y22" s="153"/>
      <c r="Z22" s="153"/>
    </row>
    <row r="23" spans="1:26" ht="24.95" customHeight="1" x14ac:dyDescent="0.25">
      <c r="A23" s="171"/>
      <c r="B23" s="168" t="s">
        <v>493</v>
      </c>
      <c r="C23" s="172" t="s">
        <v>494</v>
      </c>
      <c r="D23" s="168" t="s">
        <v>495</v>
      </c>
      <c r="E23" s="168" t="s">
        <v>104</v>
      </c>
      <c r="F23" s="169">
        <v>0.63</v>
      </c>
      <c r="G23" s="170"/>
      <c r="H23" s="170"/>
      <c r="I23" s="170">
        <f>ROUND(F23*(G23+H23),2)</f>
        <v>0</v>
      </c>
      <c r="J23" s="168">
        <f>ROUND(F23*(N23),2)</f>
        <v>0</v>
      </c>
      <c r="K23" s="1">
        <f>ROUND(F23*(O23),2)</f>
        <v>0</v>
      </c>
      <c r="L23" s="1">
        <f>ROUND(F23*(G23),2)</f>
        <v>0</v>
      </c>
      <c r="M23" s="1"/>
      <c r="N23" s="1">
        <v>0</v>
      </c>
      <c r="O23" s="1"/>
      <c r="P23" s="167">
        <f>ROUND(F23*(R23),3)</f>
        <v>1.1910000000000001</v>
      </c>
      <c r="Q23" s="173"/>
      <c r="R23" s="173">
        <v>1.8907700000000001</v>
      </c>
      <c r="S23" s="167"/>
      <c r="Z23">
        <v>0</v>
      </c>
    </row>
    <row r="24" spans="1:26" ht="24.95" customHeight="1" x14ac:dyDescent="0.25">
      <c r="A24" s="171"/>
      <c r="B24" s="168" t="s">
        <v>493</v>
      </c>
      <c r="C24" s="172" t="s">
        <v>496</v>
      </c>
      <c r="D24" s="168" t="s">
        <v>497</v>
      </c>
      <c r="E24" s="168" t="s">
        <v>104</v>
      </c>
      <c r="F24" s="169">
        <v>0.28000000000000003</v>
      </c>
      <c r="G24" s="170"/>
      <c r="H24" s="170"/>
      <c r="I24" s="170">
        <f>ROUND(F24*(G24+H24),2)</f>
        <v>0</v>
      </c>
      <c r="J24" s="168">
        <f>ROUND(F24*(N24),2)</f>
        <v>0</v>
      </c>
      <c r="K24" s="1">
        <f>ROUND(F24*(O24),2)</f>
        <v>0</v>
      </c>
      <c r="L24" s="1">
        <f>ROUND(F24*(G24),2)</f>
        <v>0</v>
      </c>
      <c r="M24" s="1"/>
      <c r="N24" s="1">
        <v>0</v>
      </c>
      <c r="O24" s="1"/>
      <c r="P24" s="167">
        <f>ROUND(F24*(R24),3)</f>
        <v>0.621</v>
      </c>
      <c r="Q24" s="173"/>
      <c r="R24" s="173">
        <v>2.2164700000000002</v>
      </c>
      <c r="S24" s="167"/>
      <c r="Z24">
        <v>0</v>
      </c>
    </row>
    <row r="25" spans="1:26" ht="24.95" customHeight="1" x14ac:dyDescent="0.25">
      <c r="A25" s="171"/>
      <c r="B25" s="168" t="s">
        <v>493</v>
      </c>
      <c r="C25" s="172" t="s">
        <v>498</v>
      </c>
      <c r="D25" s="168" t="s">
        <v>499</v>
      </c>
      <c r="E25" s="168" t="s">
        <v>117</v>
      </c>
      <c r="F25" s="169">
        <v>1.2</v>
      </c>
      <c r="G25" s="170"/>
      <c r="H25" s="170"/>
      <c r="I25" s="170">
        <f>ROUND(F25*(G25+H25),2)</f>
        <v>0</v>
      </c>
      <c r="J25" s="168">
        <f>ROUND(F25*(N25),2)</f>
        <v>0</v>
      </c>
      <c r="K25" s="1">
        <f>ROUND(F25*(O25),2)</f>
        <v>0</v>
      </c>
      <c r="L25" s="1">
        <f>ROUND(F25*(G25),2)</f>
        <v>0</v>
      </c>
      <c r="M25" s="1"/>
      <c r="N25" s="1">
        <v>0</v>
      </c>
      <c r="O25" s="1"/>
      <c r="P25" s="167">
        <f>ROUND(F25*(R25),3)</f>
        <v>6.0000000000000001E-3</v>
      </c>
      <c r="Q25" s="173"/>
      <c r="R25" s="173">
        <v>4.6100000000000004E-3</v>
      </c>
      <c r="S25" s="167"/>
      <c r="Z25">
        <v>0</v>
      </c>
    </row>
    <row r="26" spans="1:26" ht="24.95" customHeight="1" x14ac:dyDescent="0.25">
      <c r="A26" s="171"/>
      <c r="B26" s="168" t="s">
        <v>493</v>
      </c>
      <c r="C26" s="172" t="s">
        <v>500</v>
      </c>
      <c r="D26" s="168" t="s">
        <v>501</v>
      </c>
      <c r="E26" s="168" t="s">
        <v>277</v>
      </c>
      <c r="F26" s="169">
        <v>1</v>
      </c>
      <c r="G26" s="170"/>
      <c r="H26" s="170"/>
      <c r="I26" s="170">
        <f>ROUND(F26*(G26+H26),2)</f>
        <v>0</v>
      </c>
      <c r="J26" s="168">
        <f>ROUND(F26*(N26),2)</f>
        <v>0</v>
      </c>
      <c r="K26" s="1">
        <f>ROUND(F26*(O26),2)</f>
        <v>0</v>
      </c>
      <c r="L26" s="1">
        <f>ROUND(F26*(G26),2)</f>
        <v>0</v>
      </c>
      <c r="M26" s="1"/>
      <c r="N26" s="1">
        <v>0</v>
      </c>
      <c r="O26" s="1"/>
      <c r="P26" s="167">
        <f>ROUND(F26*(R26),3)</f>
        <v>0.26</v>
      </c>
      <c r="Q26" s="173"/>
      <c r="R26" s="173">
        <v>0.26046000000000002</v>
      </c>
      <c r="S26" s="167"/>
      <c r="Z26">
        <v>0</v>
      </c>
    </row>
    <row r="27" spans="1:26" x14ac:dyDescent="0.25">
      <c r="A27" s="156"/>
      <c r="B27" s="156"/>
      <c r="C27" s="156"/>
      <c r="D27" s="156" t="s">
        <v>71</v>
      </c>
      <c r="E27" s="156"/>
      <c r="F27" s="167"/>
      <c r="G27" s="159">
        <f>ROUND((SUM(L22:L26))/1,2)</f>
        <v>0</v>
      </c>
      <c r="H27" s="159">
        <f>ROUND((SUM(M22:M26))/1,2)</f>
        <v>0</v>
      </c>
      <c r="I27" s="159">
        <f>ROUND((SUM(I22:I26))/1,2)</f>
        <v>0</v>
      </c>
      <c r="J27" s="156"/>
      <c r="K27" s="156"/>
      <c r="L27" s="156">
        <f>ROUND((SUM(L22:L26))/1,2)</f>
        <v>0</v>
      </c>
      <c r="M27" s="156">
        <f>ROUND((SUM(M22:M26))/1,2)</f>
        <v>0</v>
      </c>
      <c r="N27" s="156"/>
      <c r="O27" s="156"/>
      <c r="P27" s="174">
        <f>ROUND((SUM(P22:P26))/1,2)</f>
        <v>2.08</v>
      </c>
      <c r="Q27" s="153"/>
      <c r="R27" s="153"/>
      <c r="S27" s="174">
        <f>ROUND((SUM(S22:S26))/1,2)</f>
        <v>0</v>
      </c>
      <c r="T27" s="153"/>
      <c r="U27" s="153"/>
      <c r="V27" s="153"/>
      <c r="W27" s="153"/>
      <c r="X27" s="153"/>
      <c r="Y27" s="153"/>
      <c r="Z27" s="153"/>
    </row>
    <row r="28" spans="1:26" x14ac:dyDescent="0.25">
      <c r="A28" s="1"/>
      <c r="B28" s="1"/>
      <c r="C28" s="1"/>
      <c r="D28" s="1"/>
      <c r="E28" s="1"/>
      <c r="F28" s="163"/>
      <c r="G28" s="149"/>
      <c r="H28" s="149"/>
      <c r="I28" s="149"/>
      <c r="J28" s="1"/>
      <c r="K28" s="1"/>
      <c r="L28" s="1"/>
      <c r="M28" s="1"/>
      <c r="N28" s="1"/>
      <c r="O28" s="1"/>
      <c r="P28" s="1"/>
      <c r="S28" s="1"/>
    </row>
    <row r="29" spans="1:26" x14ac:dyDescent="0.25">
      <c r="A29" s="156"/>
      <c r="B29" s="156"/>
      <c r="C29" s="156"/>
      <c r="D29" s="156" t="s">
        <v>477</v>
      </c>
      <c r="E29" s="156"/>
      <c r="F29" s="167"/>
      <c r="G29" s="157"/>
      <c r="H29" s="157"/>
      <c r="I29" s="157"/>
      <c r="J29" s="156"/>
      <c r="K29" s="156"/>
      <c r="L29" s="156"/>
      <c r="M29" s="156"/>
      <c r="N29" s="156"/>
      <c r="O29" s="156"/>
      <c r="P29" s="156"/>
      <c r="Q29" s="153"/>
      <c r="R29" s="153"/>
      <c r="S29" s="156"/>
      <c r="T29" s="153"/>
      <c r="U29" s="153"/>
      <c r="V29" s="153"/>
      <c r="W29" s="153"/>
      <c r="X29" s="153"/>
      <c r="Y29" s="153"/>
      <c r="Z29" s="153"/>
    </row>
    <row r="30" spans="1:26" ht="24.95" customHeight="1" x14ac:dyDescent="0.25">
      <c r="A30" s="171"/>
      <c r="B30" s="168" t="s">
        <v>493</v>
      </c>
      <c r="C30" s="172" t="s">
        <v>502</v>
      </c>
      <c r="D30" s="168" t="s">
        <v>503</v>
      </c>
      <c r="E30" s="168" t="s">
        <v>277</v>
      </c>
      <c r="F30" s="169">
        <v>1</v>
      </c>
      <c r="G30" s="170"/>
      <c r="H30" s="170"/>
      <c r="I30" s="170">
        <f t="shared" ref="I30:I35" si="4">ROUND(F30*(G30+H30),2)</f>
        <v>0</v>
      </c>
      <c r="J30" s="168">
        <f t="shared" ref="J30:J35" si="5">ROUND(F30*(N30),2)</f>
        <v>0</v>
      </c>
      <c r="K30" s="1">
        <f t="shared" ref="K30:K35" si="6">ROUND(F30*(O30),2)</f>
        <v>0</v>
      </c>
      <c r="L30" s="1">
        <f t="shared" ref="L30:L35" si="7">ROUND(F30*(G30),2)</f>
        <v>0</v>
      </c>
      <c r="M30" s="1"/>
      <c r="N30" s="1">
        <v>0</v>
      </c>
      <c r="O30" s="1"/>
      <c r="P30" s="167">
        <f>ROUND(F30*(R30),3)</f>
        <v>7.0000000000000001E-3</v>
      </c>
      <c r="Q30" s="173"/>
      <c r="R30" s="173">
        <v>7.0200000000000002E-3</v>
      </c>
      <c r="S30" s="167"/>
      <c r="Z30">
        <v>0</v>
      </c>
    </row>
    <row r="31" spans="1:26" ht="24.95" customHeight="1" x14ac:dyDescent="0.25">
      <c r="A31" s="171"/>
      <c r="B31" s="168" t="s">
        <v>504</v>
      </c>
      <c r="C31" s="172" t="s">
        <v>505</v>
      </c>
      <c r="D31" s="168" t="s">
        <v>506</v>
      </c>
      <c r="E31" s="168" t="s">
        <v>195</v>
      </c>
      <c r="F31" s="169">
        <v>9</v>
      </c>
      <c r="G31" s="170"/>
      <c r="H31" s="170"/>
      <c r="I31" s="170">
        <f t="shared" si="4"/>
        <v>0</v>
      </c>
      <c r="J31" s="168">
        <f t="shared" si="5"/>
        <v>0</v>
      </c>
      <c r="K31" s="1">
        <f t="shared" si="6"/>
        <v>0</v>
      </c>
      <c r="L31" s="1">
        <f t="shared" si="7"/>
        <v>0</v>
      </c>
      <c r="M31" s="1"/>
      <c r="N31" s="1">
        <v>0</v>
      </c>
      <c r="O31" s="1"/>
      <c r="P31" s="167">
        <f>ROUND(F31*(R31),3)</f>
        <v>0</v>
      </c>
      <c r="Q31" s="173"/>
      <c r="R31" s="173">
        <v>1.0000000000000001E-5</v>
      </c>
      <c r="S31" s="167"/>
      <c r="Z31">
        <v>0</v>
      </c>
    </row>
    <row r="32" spans="1:26" ht="24.95" customHeight="1" x14ac:dyDescent="0.25">
      <c r="A32" s="171"/>
      <c r="B32" s="168" t="s">
        <v>504</v>
      </c>
      <c r="C32" s="172" t="s">
        <v>507</v>
      </c>
      <c r="D32" s="168" t="s">
        <v>508</v>
      </c>
      <c r="E32" s="168" t="s">
        <v>277</v>
      </c>
      <c r="F32" s="169">
        <v>1</v>
      </c>
      <c r="G32" s="170"/>
      <c r="H32" s="170"/>
      <c r="I32" s="170">
        <f t="shared" si="4"/>
        <v>0</v>
      </c>
      <c r="J32" s="168">
        <f t="shared" si="5"/>
        <v>0</v>
      </c>
      <c r="K32" s="1">
        <f t="shared" si="6"/>
        <v>0</v>
      </c>
      <c r="L32" s="1">
        <f t="shared" si="7"/>
        <v>0</v>
      </c>
      <c r="M32" s="1"/>
      <c r="N32" s="1">
        <v>0</v>
      </c>
      <c r="O32" s="1"/>
      <c r="P32" s="167">
        <f>ROUND(F32*(R32),3)</f>
        <v>0</v>
      </c>
      <c r="Q32" s="173"/>
      <c r="R32" s="173">
        <v>1.0000000000000001E-5</v>
      </c>
      <c r="S32" s="167"/>
      <c r="Z32">
        <v>0</v>
      </c>
    </row>
    <row r="33" spans="1:26" ht="24.95" customHeight="1" x14ac:dyDescent="0.25">
      <c r="A33" s="171"/>
      <c r="B33" s="168" t="s">
        <v>504</v>
      </c>
      <c r="C33" s="172" t="s">
        <v>509</v>
      </c>
      <c r="D33" s="168" t="s">
        <v>510</v>
      </c>
      <c r="E33" s="168" t="s">
        <v>195</v>
      </c>
      <c r="F33" s="169">
        <v>9</v>
      </c>
      <c r="G33" s="170"/>
      <c r="H33" s="170"/>
      <c r="I33" s="170">
        <f t="shared" si="4"/>
        <v>0</v>
      </c>
      <c r="J33" s="168">
        <f t="shared" si="5"/>
        <v>0</v>
      </c>
      <c r="K33" s="1">
        <f t="shared" si="6"/>
        <v>0</v>
      </c>
      <c r="L33" s="1">
        <f t="shared" si="7"/>
        <v>0</v>
      </c>
      <c r="M33" s="1"/>
      <c r="N33" s="1">
        <v>0</v>
      </c>
      <c r="O33" s="1"/>
      <c r="P33" s="167"/>
      <c r="Q33" s="173"/>
      <c r="R33" s="173"/>
      <c r="S33" s="167"/>
      <c r="Z33">
        <v>0</v>
      </c>
    </row>
    <row r="34" spans="1:26" ht="24.95" customHeight="1" x14ac:dyDescent="0.25">
      <c r="A34" s="171"/>
      <c r="B34" s="168" t="s">
        <v>511</v>
      </c>
      <c r="C34" s="172" t="s">
        <v>512</v>
      </c>
      <c r="D34" s="168" t="s">
        <v>513</v>
      </c>
      <c r="E34" s="168" t="s">
        <v>280</v>
      </c>
      <c r="F34" s="169">
        <v>2</v>
      </c>
      <c r="G34" s="170"/>
      <c r="H34" s="170"/>
      <c r="I34" s="170">
        <f t="shared" si="4"/>
        <v>0</v>
      </c>
      <c r="J34" s="168">
        <f t="shared" si="5"/>
        <v>0</v>
      </c>
      <c r="K34" s="1">
        <f t="shared" si="6"/>
        <v>0</v>
      </c>
      <c r="L34" s="1">
        <f t="shared" si="7"/>
        <v>0</v>
      </c>
      <c r="M34" s="1">
        <f>ROUND(F34*(H34),2)</f>
        <v>0</v>
      </c>
      <c r="N34" s="1">
        <v>0</v>
      </c>
      <c r="O34" s="1"/>
      <c r="P34" s="167">
        <f>ROUND(F34*(R34),3)</f>
        <v>3.2000000000000001E-2</v>
      </c>
      <c r="Q34" s="173"/>
      <c r="R34" s="173">
        <v>1.575E-2</v>
      </c>
      <c r="S34" s="167"/>
      <c r="Z34">
        <v>0</v>
      </c>
    </row>
    <row r="35" spans="1:26" ht="24.95" customHeight="1" x14ac:dyDescent="0.25">
      <c r="A35" s="171"/>
      <c r="B35" s="168" t="s">
        <v>511</v>
      </c>
      <c r="C35" s="172" t="s">
        <v>514</v>
      </c>
      <c r="D35" s="168" t="s">
        <v>515</v>
      </c>
      <c r="E35" s="168" t="s">
        <v>277</v>
      </c>
      <c r="F35" s="169">
        <v>1</v>
      </c>
      <c r="G35" s="170"/>
      <c r="H35" s="170"/>
      <c r="I35" s="170">
        <f t="shared" si="4"/>
        <v>0</v>
      </c>
      <c r="J35" s="168">
        <f t="shared" si="5"/>
        <v>0</v>
      </c>
      <c r="K35" s="1">
        <f t="shared" si="6"/>
        <v>0</v>
      </c>
      <c r="L35" s="1">
        <f t="shared" si="7"/>
        <v>0</v>
      </c>
      <c r="M35" s="1">
        <f>ROUND(F35*(H35),2)</f>
        <v>0</v>
      </c>
      <c r="N35" s="1">
        <v>0</v>
      </c>
      <c r="O35" s="1"/>
      <c r="P35" s="167">
        <f>ROUND(F35*(R35),3)</f>
        <v>1E-3</v>
      </c>
      <c r="Q35" s="173"/>
      <c r="R35" s="173">
        <v>9.3999999999999997E-4</v>
      </c>
      <c r="S35" s="167"/>
      <c r="Z35">
        <v>0</v>
      </c>
    </row>
    <row r="36" spans="1:26" x14ac:dyDescent="0.25">
      <c r="A36" s="156"/>
      <c r="B36" s="156"/>
      <c r="C36" s="156"/>
      <c r="D36" s="156" t="s">
        <v>477</v>
      </c>
      <c r="E36" s="156"/>
      <c r="F36" s="167"/>
      <c r="G36" s="159">
        <f>ROUND((SUM(L29:L35))/1,2)</f>
        <v>0</v>
      </c>
      <c r="H36" s="159">
        <f>ROUND((SUM(M29:M35))/1,2)</f>
        <v>0</v>
      </c>
      <c r="I36" s="159">
        <f>ROUND((SUM(I29:I35))/1,2)</f>
        <v>0</v>
      </c>
      <c r="J36" s="156"/>
      <c r="K36" s="156"/>
      <c r="L36" s="156">
        <f>ROUND((SUM(L29:L35))/1,2)</f>
        <v>0</v>
      </c>
      <c r="M36" s="156">
        <f>ROUND((SUM(M29:M35))/1,2)</f>
        <v>0</v>
      </c>
      <c r="N36" s="156"/>
      <c r="O36" s="156"/>
      <c r="P36" s="174">
        <f>ROUND((SUM(P29:P35))/1,2)</f>
        <v>0.04</v>
      </c>
      <c r="Q36" s="153"/>
      <c r="R36" s="153"/>
      <c r="S36" s="174">
        <f>ROUND((SUM(S29:S35))/1,2)</f>
        <v>0</v>
      </c>
      <c r="T36" s="153"/>
      <c r="U36" s="153"/>
      <c r="V36" s="153"/>
      <c r="W36" s="153"/>
      <c r="X36" s="153"/>
      <c r="Y36" s="153"/>
      <c r="Z36" s="153"/>
    </row>
    <row r="37" spans="1:26" x14ac:dyDescent="0.25">
      <c r="A37" s="1"/>
      <c r="B37" s="1"/>
      <c r="C37" s="1"/>
      <c r="D37" s="1"/>
      <c r="E37" s="1"/>
      <c r="F37" s="163"/>
      <c r="G37" s="149"/>
      <c r="H37" s="149"/>
      <c r="I37" s="149"/>
      <c r="J37" s="1"/>
      <c r="K37" s="1"/>
      <c r="L37" s="1"/>
      <c r="M37" s="1"/>
      <c r="N37" s="1"/>
      <c r="O37" s="1"/>
      <c r="P37" s="1"/>
      <c r="S37" s="1"/>
    </row>
    <row r="38" spans="1:26" x14ac:dyDescent="0.25">
      <c r="A38" s="156"/>
      <c r="B38" s="156"/>
      <c r="C38" s="156"/>
      <c r="D38" s="156" t="s">
        <v>74</v>
      </c>
      <c r="E38" s="156"/>
      <c r="F38" s="167"/>
      <c r="G38" s="157"/>
      <c r="H38" s="157"/>
      <c r="I38" s="157"/>
      <c r="J38" s="156"/>
      <c r="K38" s="156"/>
      <c r="L38" s="156"/>
      <c r="M38" s="156"/>
      <c r="N38" s="156"/>
      <c r="O38" s="156"/>
      <c r="P38" s="156"/>
      <c r="Q38" s="153"/>
      <c r="R38" s="153"/>
      <c r="S38" s="156"/>
      <c r="T38" s="153"/>
      <c r="U38" s="153"/>
      <c r="V38" s="153"/>
      <c r="W38" s="153"/>
      <c r="X38" s="153"/>
      <c r="Y38" s="153"/>
      <c r="Z38" s="153"/>
    </row>
    <row r="39" spans="1:26" ht="24.95" customHeight="1" x14ac:dyDescent="0.25">
      <c r="A39" s="171"/>
      <c r="B39" s="168" t="s">
        <v>516</v>
      </c>
      <c r="C39" s="172" t="s">
        <v>517</v>
      </c>
      <c r="D39" s="168" t="s">
        <v>518</v>
      </c>
      <c r="E39" s="168" t="s">
        <v>137</v>
      </c>
      <c r="F39" s="169">
        <v>1</v>
      </c>
      <c r="G39" s="170"/>
      <c r="H39" s="170"/>
      <c r="I39" s="170">
        <f>ROUND(F39*(G39+H39),2)</f>
        <v>0</v>
      </c>
      <c r="J39" s="168">
        <f>ROUND(F39*(N39),2)</f>
        <v>0</v>
      </c>
      <c r="K39" s="1">
        <f>ROUND(F39*(O39),2)</f>
        <v>0</v>
      </c>
      <c r="L39" s="1">
        <f>ROUND(F39*(G39),2)</f>
        <v>0</v>
      </c>
      <c r="M39" s="1"/>
      <c r="N39" s="1">
        <v>0</v>
      </c>
      <c r="O39" s="1"/>
      <c r="P39" s="167"/>
      <c r="Q39" s="173"/>
      <c r="R39" s="173"/>
      <c r="S39" s="167">
        <f>ROUND(F39*(X39),3)</f>
        <v>0.16500000000000001</v>
      </c>
      <c r="X39">
        <v>0.16500000000000001</v>
      </c>
      <c r="Z39">
        <v>0</v>
      </c>
    </row>
    <row r="40" spans="1:26" x14ac:dyDescent="0.25">
      <c r="A40" s="156"/>
      <c r="B40" s="156"/>
      <c r="C40" s="156"/>
      <c r="D40" s="156" t="s">
        <v>74</v>
      </c>
      <c r="E40" s="156"/>
      <c r="F40" s="167"/>
      <c r="G40" s="159">
        <f>ROUND((SUM(L38:L39))/1,2)</f>
        <v>0</v>
      </c>
      <c r="H40" s="159">
        <f>ROUND((SUM(M38:M39))/1,2)</f>
        <v>0</v>
      </c>
      <c r="I40" s="159">
        <f>ROUND((SUM(I38:I39))/1,2)</f>
        <v>0</v>
      </c>
      <c r="J40" s="156"/>
      <c r="K40" s="156"/>
      <c r="L40" s="156">
        <f>ROUND((SUM(L38:L39))/1,2)</f>
        <v>0</v>
      </c>
      <c r="M40" s="156">
        <f>ROUND((SUM(M38:M39))/1,2)</f>
        <v>0</v>
      </c>
      <c r="N40" s="156"/>
      <c r="O40" s="156"/>
      <c r="P40" s="174">
        <f>ROUND((SUM(P38:P39))/1,2)</f>
        <v>0</v>
      </c>
      <c r="Q40" s="153"/>
      <c r="R40" s="153"/>
      <c r="S40" s="174">
        <f>ROUND((SUM(S38:S39))/1,2)</f>
        <v>0.17</v>
      </c>
      <c r="T40" s="153"/>
      <c r="U40" s="153"/>
      <c r="V40" s="153"/>
      <c r="W40" s="153"/>
      <c r="X40" s="153"/>
      <c r="Y40" s="153"/>
      <c r="Z40" s="153"/>
    </row>
    <row r="41" spans="1:26" x14ac:dyDescent="0.25">
      <c r="A41" s="1"/>
      <c r="B41" s="1"/>
      <c r="C41" s="1"/>
      <c r="D41" s="1"/>
      <c r="E41" s="1"/>
      <c r="F41" s="163"/>
      <c r="G41" s="149"/>
      <c r="H41" s="149"/>
      <c r="I41" s="149"/>
      <c r="J41" s="1"/>
      <c r="K41" s="1"/>
      <c r="L41" s="1"/>
      <c r="M41" s="1"/>
      <c r="N41" s="1"/>
      <c r="O41" s="1"/>
      <c r="P41" s="1"/>
      <c r="S41" s="1"/>
    </row>
    <row r="42" spans="1:26" x14ac:dyDescent="0.25">
      <c r="A42" s="156"/>
      <c r="B42" s="156"/>
      <c r="C42" s="156"/>
      <c r="D42" s="156" t="s">
        <v>75</v>
      </c>
      <c r="E42" s="156"/>
      <c r="F42" s="167"/>
      <c r="G42" s="157"/>
      <c r="H42" s="157"/>
      <c r="I42" s="157"/>
      <c r="J42" s="156"/>
      <c r="K42" s="156"/>
      <c r="L42" s="156"/>
      <c r="M42" s="156"/>
      <c r="N42" s="156"/>
      <c r="O42" s="156"/>
      <c r="P42" s="156"/>
      <c r="Q42" s="153"/>
      <c r="R42" s="153"/>
      <c r="S42" s="156"/>
      <c r="T42" s="153"/>
      <c r="U42" s="153"/>
      <c r="V42" s="153"/>
      <c r="W42" s="153"/>
      <c r="X42" s="153"/>
      <c r="Y42" s="153"/>
      <c r="Z42" s="153"/>
    </row>
    <row r="43" spans="1:26" ht="24.95" customHeight="1" x14ac:dyDescent="0.25">
      <c r="A43" s="171"/>
      <c r="B43" s="168" t="s">
        <v>493</v>
      </c>
      <c r="C43" s="172" t="s">
        <v>519</v>
      </c>
      <c r="D43" s="168" t="s">
        <v>520</v>
      </c>
      <c r="E43" s="168" t="s">
        <v>134</v>
      </c>
      <c r="F43" s="169">
        <v>4.0073487000000005</v>
      </c>
      <c r="G43" s="170"/>
      <c r="H43" s="170"/>
      <c r="I43" s="170">
        <f>ROUND(F43*(G43+H43),2)</f>
        <v>0</v>
      </c>
      <c r="J43" s="168">
        <f>ROUND(F43*(N43),2)</f>
        <v>0</v>
      </c>
      <c r="K43" s="1">
        <f>ROUND(F43*(O43),2)</f>
        <v>0</v>
      </c>
      <c r="L43" s="1">
        <f>ROUND(F43*(G43),2)</f>
        <v>0</v>
      </c>
      <c r="M43" s="1"/>
      <c r="N43" s="1">
        <v>0</v>
      </c>
      <c r="O43" s="1"/>
      <c r="P43" s="167"/>
      <c r="Q43" s="173"/>
      <c r="R43" s="173"/>
      <c r="S43" s="167"/>
      <c r="Z43">
        <v>0</v>
      </c>
    </row>
    <row r="44" spans="1:26" x14ac:dyDescent="0.25">
      <c r="A44" s="156"/>
      <c r="B44" s="156"/>
      <c r="C44" s="156"/>
      <c r="D44" s="156" t="s">
        <v>75</v>
      </c>
      <c r="E44" s="156"/>
      <c r="F44" s="167"/>
      <c r="G44" s="159">
        <f>ROUND((SUM(L42:L43))/1,2)</f>
        <v>0</v>
      </c>
      <c r="H44" s="159">
        <f>ROUND((SUM(M42:M43))/1,2)</f>
        <v>0</v>
      </c>
      <c r="I44" s="159">
        <f>ROUND((SUM(I42:I43))/1,2)</f>
        <v>0</v>
      </c>
      <c r="J44" s="156"/>
      <c r="K44" s="156"/>
      <c r="L44" s="156">
        <f>ROUND((SUM(L42:L43))/1,2)</f>
        <v>0</v>
      </c>
      <c r="M44" s="156">
        <f>ROUND((SUM(M42:M43))/1,2)</f>
        <v>0</v>
      </c>
      <c r="N44" s="156"/>
      <c r="O44" s="156"/>
      <c r="P44" s="174">
        <f>ROUND((SUM(P42:P43))/1,2)</f>
        <v>0</v>
      </c>
      <c r="S44" s="167">
        <f>ROUND((SUM(S42:S43))/1,2)</f>
        <v>0</v>
      </c>
    </row>
    <row r="45" spans="1:26" x14ac:dyDescent="0.25">
      <c r="A45" s="1"/>
      <c r="B45" s="1"/>
      <c r="C45" s="1"/>
      <c r="D45" s="1"/>
      <c r="E45" s="1"/>
      <c r="F45" s="163"/>
      <c r="G45" s="149"/>
      <c r="H45" s="149"/>
      <c r="I45" s="149"/>
      <c r="J45" s="1"/>
      <c r="K45" s="1"/>
      <c r="L45" s="1"/>
      <c r="M45" s="1"/>
      <c r="N45" s="1"/>
      <c r="O45" s="1"/>
      <c r="P45" s="1"/>
      <c r="S45" s="1"/>
    </row>
    <row r="46" spans="1:26" x14ac:dyDescent="0.25">
      <c r="A46" s="156"/>
      <c r="B46" s="156"/>
      <c r="C46" s="156"/>
      <c r="D46" s="2" t="s">
        <v>67</v>
      </c>
      <c r="E46" s="156"/>
      <c r="F46" s="167"/>
      <c r="G46" s="159">
        <f>ROUND((SUM(L9:L45))/2,2)</f>
        <v>0</v>
      </c>
      <c r="H46" s="159">
        <f>ROUND((SUM(M9:M45))/2,2)</f>
        <v>0</v>
      </c>
      <c r="I46" s="159">
        <f>ROUND((SUM(I9:I45))/2,2)</f>
        <v>0</v>
      </c>
      <c r="J46" s="156"/>
      <c r="K46" s="156"/>
      <c r="L46" s="156">
        <f>ROUND((SUM(L9:L45))/2,2)</f>
        <v>0</v>
      </c>
      <c r="M46" s="156">
        <f>ROUND((SUM(M9:M45))/2,2)</f>
        <v>0</v>
      </c>
      <c r="N46" s="156"/>
      <c r="O46" s="156"/>
      <c r="P46" s="174">
        <f>ROUND((SUM(P9:P45))/2,2)</f>
        <v>4.01</v>
      </c>
      <c r="S46" s="174">
        <f>ROUND((SUM(S9:S45))/2,2)</f>
        <v>0.17</v>
      </c>
    </row>
    <row r="47" spans="1:26" x14ac:dyDescent="0.25">
      <c r="A47" s="175"/>
      <c r="B47" s="175" t="s">
        <v>14</v>
      </c>
      <c r="C47" s="175"/>
      <c r="D47" s="175"/>
      <c r="E47" s="175"/>
      <c r="F47" s="176" t="s">
        <v>91</v>
      </c>
      <c r="G47" s="177">
        <f>ROUND((SUM(L9:L46))/3,2)</f>
        <v>0</v>
      </c>
      <c r="H47" s="177">
        <f>ROUND((SUM(M9:M46))/3,2)</f>
        <v>0</v>
      </c>
      <c r="I47" s="177">
        <f>ROUND((SUM(I9:I46))/3,2)</f>
        <v>0</v>
      </c>
      <c r="J47" s="175"/>
      <c r="K47" s="175">
        <f>ROUND((SUM(K9:K46)),2)</f>
        <v>0</v>
      </c>
      <c r="L47" s="175">
        <f>ROUND((SUM(L9:L46))/3,2)</f>
        <v>0</v>
      </c>
      <c r="M47" s="175">
        <f>ROUND((SUM(M9:M46))/3,2)</f>
        <v>0</v>
      </c>
      <c r="N47" s="175"/>
      <c r="O47" s="175"/>
      <c r="P47" s="176">
        <f>ROUND((SUM(P9:P46))/3,2)</f>
        <v>4.01</v>
      </c>
      <c r="S47" s="176">
        <f>ROUND((SUM(S9:S46))/3,2)</f>
        <v>0.17</v>
      </c>
      <c r="Z47">
        <f>(SUM(Z9:Z46))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HASIČSKÁ ZBROJNICA KURIMKA / KANALIZÁČNA PRÍPOJKA</oddHeader>
    <oddFooter>&amp;RStrana &amp;P z &amp;N    &amp;L&amp;7Spracované systémom Systematic®pyramida.wsn, tel.: 051 77 10 585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workbookViewId="0"/>
  </sheetViews>
  <sheetFormatPr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17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18</v>
      </c>
      <c r="H2" s="16"/>
      <c r="I2" s="27"/>
      <c r="J2" s="31"/>
    </row>
    <row r="3" spans="1:23" ht="18" customHeight="1" x14ac:dyDescent="0.25">
      <c r="A3" s="11"/>
      <c r="B3" s="40" t="s">
        <v>521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20</v>
      </c>
      <c r="J4" s="32"/>
    </row>
    <row r="5" spans="1:23" ht="18" customHeight="1" thickBot="1" x14ac:dyDescent="0.3">
      <c r="A5" s="11"/>
      <c r="B5" s="45" t="s">
        <v>21</v>
      </c>
      <c r="C5" s="20"/>
      <c r="D5" s="17"/>
      <c r="E5" s="17"/>
      <c r="F5" s="46" t="s">
        <v>22</v>
      </c>
      <c r="G5" s="17"/>
      <c r="H5" s="17"/>
      <c r="I5" s="44" t="s">
        <v>23</v>
      </c>
      <c r="J5" s="47" t="s">
        <v>24</v>
      </c>
    </row>
    <row r="6" spans="1:23" ht="18" customHeight="1" thickTop="1" x14ac:dyDescent="0.25">
      <c r="A6" s="11"/>
      <c r="B6" s="56" t="s">
        <v>25</v>
      </c>
      <c r="C6" s="52"/>
      <c r="D6" s="53"/>
      <c r="E6" s="53"/>
      <c r="F6" s="53"/>
      <c r="G6" s="57" t="s">
        <v>26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27</v>
      </c>
      <c r="H7" s="18"/>
      <c r="I7" s="29"/>
      <c r="J7" s="50"/>
    </row>
    <row r="8" spans="1:23" ht="18" customHeight="1" x14ac:dyDescent="0.25">
      <c r="A8" s="11"/>
      <c r="B8" s="45" t="s">
        <v>28</v>
      </c>
      <c r="C8" s="20"/>
      <c r="D8" s="17"/>
      <c r="E8" s="17"/>
      <c r="F8" s="17"/>
      <c r="G8" s="46" t="s">
        <v>26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27</v>
      </c>
      <c r="H9" s="17"/>
      <c r="I9" s="28"/>
      <c r="J9" s="32"/>
    </row>
    <row r="10" spans="1:23" ht="18" customHeight="1" x14ac:dyDescent="0.25">
      <c r="A10" s="11"/>
      <c r="B10" s="45" t="s">
        <v>29</v>
      </c>
      <c r="C10" s="20"/>
      <c r="D10" s="17"/>
      <c r="E10" s="17"/>
      <c r="F10" s="17"/>
      <c r="G10" s="46" t="s">
        <v>26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27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30</v>
      </c>
      <c r="C15" s="92" t="s">
        <v>6</v>
      </c>
      <c r="D15" s="92" t="s">
        <v>56</v>
      </c>
      <c r="E15" s="93" t="s">
        <v>57</v>
      </c>
      <c r="F15" s="105" t="s">
        <v>58</v>
      </c>
      <c r="G15" s="59" t="s">
        <v>35</v>
      </c>
      <c r="H15" s="62" t="s">
        <v>36</v>
      </c>
      <c r="I15" s="27"/>
      <c r="J15" s="55"/>
    </row>
    <row r="16" spans="1:23" ht="18" customHeight="1" x14ac:dyDescent="0.25">
      <c r="A16" s="11"/>
      <c r="B16" s="94">
        <v>1</v>
      </c>
      <c r="C16" s="95" t="s">
        <v>31</v>
      </c>
      <c r="D16" s="96">
        <f>'Rekap 3922'!B16</f>
        <v>0</v>
      </c>
      <c r="E16" s="97">
        <f>'Rekap 3922'!C16</f>
        <v>0</v>
      </c>
      <c r="F16" s="106">
        <f>'Rekap 3922'!D16</f>
        <v>0</v>
      </c>
      <c r="G16" s="60">
        <v>6</v>
      </c>
      <c r="H16" s="115" t="s">
        <v>37</v>
      </c>
      <c r="I16" s="129"/>
      <c r="J16" s="126">
        <v>0</v>
      </c>
    </row>
    <row r="17" spans="1:26" ht="18" customHeight="1" x14ac:dyDescent="0.25">
      <c r="A17" s="11"/>
      <c r="B17" s="67">
        <v>2</v>
      </c>
      <c r="C17" s="71" t="s">
        <v>32</v>
      </c>
      <c r="D17" s="78"/>
      <c r="E17" s="76"/>
      <c r="F17" s="81"/>
      <c r="G17" s="61">
        <v>7</v>
      </c>
      <c r="H17" s="116" t="s">
        <v>38</v>
      </c>
      <c r="I17" s="129"/>
      <c r="J17" s="127">
        <f>'SO 3922'!Z43</f>
        <v>0</v>
      </c>
    </row>
    <row r="18" spans="1:26" ht="18" customHeight="1" x14ac:dyDescent="0.25">
      <c r="A18" s="11"/>
      <c r="B18" s="68">
        <v>3</v>
      </c>
      <c r="C18" s="72" t="s">
        <v>33</v>
      </c>
      <c r="D18" s="79"/>
      <c r="E18" s="77"/>
      <c r="F18" s="82"/>
      <c r="G18" s="61">
        <v>8</v>
      </c>
      <c r="H18" s="116" t="s">
        <v>39</v>
      </c>
      <c r="I18" s="129"/>
      <c r="J18" s="127">
        <v>0</v>
      </c>
    </row>
    <row r="19" spans="1:26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 x14ac:dyDescent="0.3">
      <c r="A20" s="11"/>
      <c r="B20" s="68">
        <v>5</v>
      </c>
      <c r="C20" s="74" t="s">
        <v>34</v>
      </c>
      <c r="D20" s="80"/>
      <c r="E20" s="100"/>
      <c r="F20" s="107">
        <f>SUM(F16:F19)</f>
        <v>0</v>
      </c>
      <c r="G20" s="61">
        <v>10</v>
      </c>
      <c r="H20" s="116" t="s">
        <v>34</v>
      </c>
      <c r="I20" s="131"/>
      <c r="J20" s="99">
        <f>SUM(J16:J19)</f>
        <v>0</v>
      </c>
    </row>
    <row r="21" spans="1:26" ht="18" customHeight="1" thickTop="1" x14ac:dyDescent="0.25">
      <c r="A21" s="11"/>
      <c r="B21" s="65" t="s">
        <v>46</v>
      </c>
      <c r="C21" s="69" t="s">
        <v>7</v>
      </c>
      <c r="D21" s="75"/>
      <c r="E21" s="19"/>
      <c r="F21" s="98"/>
      <c r="G21" s="65" t="s">
        <v>52</v>
      </c>
      <c r="H21" s="62" t="s">
        <v>7</v>
      </c>
      <c r="I21" s="29"/>
      <c r="J21" s="132"/>
    </row>
    <row r="22" spans="1:26" ht="18" customHeight="1" x14ac:dyDescent="0.25">
      <c r="A22" s="11"/>
      <c r="B22" s="60">
        <v>11</v>
      </c>
      <c r="C22" s="63" t="s">
        <v>47</v>
      </c>
      <c r="D22" s="87"/>
      <c r="E22" s="89" t="s">
        <v>50</v>
      </c>
      <c r="F22" s="81">
        <f>((F16*U22*0)+(F17*V22*0)+(F18*W22*0))/100</f>
        <v>0</v>
      </c>
      <c r="G22" s="60">
        <v>16</v>
      </c>
      <c r="H22" s="115" t="s">
        <v>53</v>
      </c>
      <c r="I22" s="130" t="s">
        <v>50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48</v>
      </c>
      <c r="D23" s="66"/>
      <c r="E23" s="89" t="s">
        <v>51</v>
      </c>
      <c r="F23" s="82">
        <f>((F16*U23*0)+(F17*V23*0)+(F18*W23*0))/100</f>
        <v>0</v>
      </c>
      <c r="G23" s="61">
        <v>17</v>
      </c>
      <c r="H23" s="116" t="s">
        <v>54</v>
      </c>
      <c r="I23" s="130" t="s">
        <v>50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49</v>
      </c>
      <c r="D24" s="66"/>
      <c r="E24" s="89" t="s">
        <v>50</v>
      </c>
      <c r="F24" s="82">
        <f>((F16*U24*0)+(F17*V24*0)+(F18*W24*0))/100</f>
        <v>0</v>
      </c>
      <c r="G24" s="61">
        <v>18</v>
      </c>
      <c r="H24" s="116" t="s">
        <v>55</v>
      </c>
      <c r="I24" s="130" t="s">
        <v>51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34</v>
      </c>
      <c r="I26" s="131"/>
      <c r="J26" s="99">
        <f>SUM(J22:J25)+SUM(F22:F25)</f>
        <v>0</v>
      </c>
    </row>
    <row r="27" spans="1:26" ht="18" customHeight="1" thickTop="1" x14ac:dyDescent="0.25">
      <c r="A27" s="11"/>
      <c r="B27" s="101"/>
      <c r="C27" s="143" t="s">
        <v>61</v>
      </c>
      <c r="D27" s="136"/>
      <c r="E27" s="102"/>
      <c r="F27" s="30"/>
      <c r="G27" s="109" t="s">
        <v>40</v>
      </c>
      <c r="H27" s="104" t="s">
        <v>41</v>
      </c>
      <c r="I27" s="29"/>
      <c r="J27" s="33"/>
    </row>
    <row r="28" spans="1:26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42</v>
      </c>
      <c r="I28" s="122"/>
      <c r="J28" s="118">
        <f>F20+J20+F26+J26</f>
        <v>0</v>
      </c>
    </row>
    <row r="29" spans="1:26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43</v>
      </c>
      <c r="I29" s="123">
        <f>J28-SUM('SO 3922'!K9:'SO 3922'!K42)</f>
        <v>0</v>
      </c>
      <c r="J29" s="119">
        <f>ROUND(((ROUND(I29,2)*20)*1/100),2)</f>
        <v>0</v>
      </c>
    </row>
    <row r="30" spans="1:26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44</v>
      </c>
      <c r="I30" s="89">
        <f>SUM('SO 3922'!K9:'SO 3922'!K42)</f>
        <v>0</v>
      </c>
      <c r="J30" s="120">
        <f>ROUND(((ROUND(I30,2)*0)/100),2)</f>
        <v>0</v>
      </c>
    </row>
    <row r="31" spans="1:26" ht="18" customHeight="1" x14ac:dyDescent="0.25">
      <c r="A31" s="11"/>
      <c r="B31" s="24"/>
      <c r="C31" s="139"/>
      <c r="D31" s="140"/>
      <c r="E31" s="22"/>
      <c r="F31" s="11"/>
      <c r="G31" s="110">
        <v>24</v>
      </c>
      <c r="H31" s="114" t="s">
        <v>34</v>
      </c>
      <c r="I31" s="113"/>
      <c r="J31" s="133">
        <f>SUM(J28:J30)</f>
        <v>0</v>
      </c>
    </row>
    <row r="32" spans="1:26" ht="18" customHeight="1" thickBot="1" x14ac:dyDescent="0.3">
      <c r="A32" s="11"/>
      <c r="B32" s="48"/>
      <c r="C32" s="117"/>
      <c r="D32" s="124"/>
      <c r="E32" s="84"/>
      <c r="F32" s="85"/>
      <c r="G32" s="60" t="s">
        <v>45</v>
      </c>
      <c r="H32" s="117"/>
      <c r="I32" s="124"/>
      <c r="J32" s="121"/>
    </row>
    <row r="33" spans="1:10" ht="18" customHeight="1" thickTop="1" x14ac:dyDescent="0.25">
      <c r="A33" s="11"/>
      <c r="B33" s="101"/>
      <c r="C33" s="102"/>
      <c r="D33" s="141" t="s">
        <v>59</v>
      </c>
      <c r="E33" s="15"/>
      <c r="F33" s="103"/>
      <c r="G33" s="111">
        <v>26</v>
      </c>
      <c r="H33" s="142" t="s">
        <v>60</v>
      </c>
      <c r="I33" s="30"/>
      <c r="J33" s="112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RowHeight="15" x14ac:dyDescent="0.25"/>
  <cols>
    <col min="1" max="1" width="40.7109375" customWidth="1"/>
    <col min="2" max="4" width="12.7109375" customWidth="1"/>
    <col min="5" max="6" width="15.7109375" customWidth="1"/>
    <col min="10" max="26" width="0" hidden="1" customWidth="1"/>
  </cols>
  <sheetData>
    <row r="1" spans="1:26" x14ac:dyDescent="0.25">
      <c r="A1" s="145" t="s">
        <v>25</v>
      </c>
      <c r="B1" s="144"/>
      <c r="C1" s="144"/>
      <c r="D1" s="145" t="s">
        <v>22</v>
      </c>
      <c r="E1" s="144"/>
      <c r="F1" s="144"/>
      <c r="W1">
        <v>30.126000000000001</v>
      </c>
    </row>
    <row r="2" spans="1:26" x14ac:dyDescent="0.25">
      <c r="A2" s="145" t="s">
        <v>29</v>
      </c>
      <c r="B2" s="144"/>
      <c r="C2" s="144"/>
      <c r="D2" s="145" t="s">
        <v>20</v>
      </c>
      <c r="E2" s="144"/>
      <c r="F2" s="144"/>
    </row>
    <row r="3" spans="1:26" x14ac:dyDescent="0.25">
      <c r="A3" s="145" t="s">
        <v>28</v>
      </c>
      <c r="B3" s="144"/>
      <c r="C3" s="144"/>
      <c r="D3" s="145" t="s">
        <v>65</v>
      </c>
      <c r="E3" s="144"/>
      <c r="F3" s="144"/>
    </row>
    <row r="4" spans="1:26" x14ac:dyDescent="0.25">
      <c r="A4" s="145" t="s">
        <v>1</v>
      </c>
      <c r="B4" s="144"/>
      <c r="C4" s="144"/>
      <c r="D4" s="144"/>
      <c r="E4" s="144"/>
      <c r="F4" s="144"/>
    </row>
    <row r="5" spans="1:26" x14ac:dyDescent="0.25">
      <c r="A5" s="145" t="s">
        <v>521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46" t="s">
        <v>66</v>
      </c>
      <c r="B8" s="144"/>
      <c r="C8" s="144"/>
      <c r="D8" s="144"/>
      <c r="E8" s="144"/>
      <c r="F8" s="144"/>
    </row>
    <row r="9" spans="1:26" x14ac:dyDescent="0.25">
      <c r="A9" s="147" t="s">
        <v>62</v>
      </c>
      <c r="B9" s="147" t="s">
        <v>56</v>
      </c>
      <c r="C9" s="147" t="s">
        <v>57</v>
      </c>
      <c r="D9" s="147" t="s">
        <v>34</v>
      </c>
      <c r="E9" s="147" t="s">
        <v>63</v>
      </c>
      <c r="F9" s="147" t="s">
        <v>64</v>
      </c>
    </row>
    <row r="10" spans="1:26" x14ac:dyDescent="0.25">
      <c r="A10" s="154" t="s">
        <v>67</v>
      </c>
      <c r="B10" s="155"/>
      <c r="C10" s="151"/>
      <c r="D10" s="151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156" t="s">
        <v>68</v>
      </c>
      <c r="B11" s="157">
        <f>'SO 3922'!L19</f>
        <v>0</v>
      </c>
      <c r="C11" s="157">
        <f>'SO 3922'!M19</f>
        <v>0</v>
      </c>
      <c r="D11" s="157">
        <f>'SO 3922'!I19</f>
        <v>0</v>
      </c>
      <c r="E11" s="158">
        <f>'SO 3922'!P19</f>
        <v>1.89</v>
      </c>
      <c r="F11" s="158">
        <f>'SO 3922'!S19</f>
        <v>0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156" t="s">
        <v>71</v>
      </c>
      <c r="B12" s="157">
        <f>'SO 3922'!L23</f>
        <v>0</v>
      </c>
      <c r="C12" s="157">
        <f>'SO 3922'!M23</f>
        <v>0</v>
      </c>
      <c r="D12" s="157">
        <f>'SO 3922'!I23</f>
        <v>0</v>
      </c>
      <c r="E12" s="158">
        <f>'SO 3922'!P23</f>
        <v>1.07</v>
      </c>
      <c r="F12" s="158">
        <f>'SO 3922'!S23</f>
        <v>0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56" t="s">
        <v>477</v>
      </c>
      <c r="B13" s="157">
        <f>'SO 3922'!L32</f>
        <v>0</v>
      </c>
      <c r="C13" s="157">
        <f>'SO 3922'!M32</f>
        <v>0</v>
      </c>
      <c r="D13" s="157">
        <f>'SO 3922'!I32</f>
        <v>0</v>
      </c>
      <c r="E13" s="158">
        <f>'SO 3922'!P32</f>
        <v>0</v>
      </c>
      <c r="F13" s="158">
        <f>'SO 3922'!S32</f>
        <v>0</v>
      </c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</row>
    <row r="14" spans="1:26" x14ac:dyDescent="0.25">
      <c r="A14" s="156" t="s">
        <v>74</v>
      </c>
      <c r="B14" s="157">
        <f>'SO 3922'!L36</f>
        <v>0</v>
      </c>
      <c r="C14" s="157">
        <f>'SO 3922'!M36</f>
        <v>0</v>
      </c>
      <c r="D14" s="157">
        <f>'SO 3922'!I36</f>
        <v>0</v>
      </c>
      <c r="E14" s="158">
        <f>'SO 3922'!P36</f>
        <v>0</v>
      </c>
      <c r="F14" s="158">
        <f>'SO 3922'!S36</f>
        <v>0.06</v>
      </c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x14ac:dyDescent="0.25">
      <c r="A15" s="156" t="s">
        <v>75</v>
      </c>
      <c r="B15" s="157">
        <f>'SO 3922'!L40</f>
        <v>0</v>
      </c>
      <c r="C15" s="157">
        <f>'SO 3922'!M40</f>
        <v>0</v>
      </c>
      <c r="D15" s="157">
        <f>'SO 3922'!I40</f>
        <v>0</v>
      </c>
      <c r="E15" s="158">
        <f>'SO 3922'!P40</f>
        <v>0</v>
      </c>
      <c r="F15" s="158">
        <f>'SO 3922'!S40</f>
        <v>0</v>
      </c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</row>
    <row r="16" spans="1:26" x14ac:dyDescent="0.25">
      <c r="A16" s="2" t="s">
        <v>67</v>
      </c>
      <c r="B16" s="159">
        <f>'SO 3922'!L42</f>
        <v>0</v>
      </c>
      <c r="C16" s="159">
        <f>'SO 3922'!M42</f>
        <v>0</v>
      </c>
      <c r="D16" s="159">
        <f>'SO 3922'!I42</f>
        <v>0</v>
      </c>
      <c r="E16" s="160">
        <f>'SO 3922'!P42</f>
        <v>2.96</v>
      </c>
      <c r="F16" s="160">
        <f>'SO 3922'!S42</f>
        <v>0.06</v>
      </c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</row>
    <row r="17" spans="1:26" x14ac:dyDescent="0.25">
      <c r="A17" s="1"/>
      <c r="B17" s="149"/>
      <c r="C17" s="149"/>
      <c r="D17" s="149"/>
      <c r="E17" s="148"/>
      <c r="F17" s="148"/>
    </row>
    <row r="18" spans="1:26" x14ac:dyDescent="0.25">
      <c r="A18" s="2" t="s">
        <v>91</v>
      </c>
      <c r="B18" s="159">
        <f>'SO 3922'!L43</f>
        <v>0</v>
      </c>
      <c r="C18" s="159">
        <f>'SO 3922'!M43</f>
        <v>0</v>
      </c>
      <c r="D18" s="159">
        <f>'SO 3922'!I43</f>
        <v>0</v>
      </c>
      <c r="E18" s="160">
        <f>'SO 3922'!P43</f>
        <v>2.96</v>
      </c>
      <c r="F18" s="160">
        <f>'SO 3922'!S43</f>
        <v>0.06</v>
      </c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</row>
    <row r="19" spans="1:26" x14ac:dyDescent="0.25">
      <c r="A19" s="1"/>
      <c r="B19" s="149"/>
      <c r="C19" s="149"/>
      <c r="D19" s="149"/>
      <c r="E19" s="148"/>
      <c r="F19" s="148"/>
    </row>
    <row r="20" spans="1:26" x14ac:dyDescent="0.25">
      <c r="A20" s="1"/>
      <c r="B20" s="149"/>
      <c r="C20" s="149"/>
      <c r="D20" s="149"/>
      <c r="E20" s="148"/>
      <c r="F20" s="148"/>
    </row>
    <row r="21" spans="1:26" x14ac:dyDescent="0.25">
      <c r="A21" s="1"/>
      <c r="B21" s="149"/>
      <c r="C21" s="149"/>
      <c r="D21" s="149"/>
      <c r="E21" s="148"/>
      <c r="F21" s="148"/>
    </row>
    <row r="22" spans="1:26" x14ac:dyDescent="0.25">
      <c r="A22" s="1"/>
      <c r="B22" s="149"/>
      <c r="C22" s="149"/>
      <c r="D22" s="149"/>
      <c r="E22" s="148"/>
      <c r="F22" s="148"/>
    </row>
    <row r="23" spans="1:26" x14ac:dyDescent="0.25">
      <c r="A23" s="1"/>
      <c r="B23" s="149"/>
      <c r="C23" s="149"/>
      <c r="D23" s="149"/>
      <c r="E23" s="148"/>
      <c r="F23" s="148"/>
    </row>
    <row r="24" spans="1:26" x14ac:dyDescent="0.25">
      <c r="A24" s="1"/>
      <c r="B24" s="149"/>
      <c r="C24" s="149"/>
      <c r="D24" s="149"/>
      <c r="E24" s="148"/>
      <c r="F24" s="148"/>
    </row>
    <row r="25" spans="1:26" x14ac:dyDescent="0.25">
      <c r="A25" s="1"/>
      <c r="B25" s="149"/>
      <c r="C25" s="149"/>
      <c r="D25" s="149"/>
      <c r="E25" s="148"/>
      <c r="F25" s="148"/>
    </row>
    <row r="26" spans="1:26" x14ac:dyDescent="0.25">
      <c r="A26" s="1"/>
      <c r="B26" s="149"/>
      <c r="C26" s="149"/>
      <c r="D26" s="149"/>
      <c r="E26" s="148"/>
      <c r="F26" s="148"/>
    </row>
    <row r="27" spans="1:26" x14ac:dyDescent="0.25">
      <c r="A27" s="1"/>
      <c r="B27" s="149"/>
      <c r="C27" s="149"/>
      <c r="D27" s="149"/>
      <c r="E27" s="148"/>
      <c r="F27" s="148"/>
    </row>
    <row r="28" spans="1:26" x14ac:dyDescent="0.25">
      <c r="A28" s="1"/>
      <c r="B28" s="149"/>
      <c r="C28" s="149"/>
      <c r="D28" s="149"/>
      <c r="E28" s="148"/>
      <c r="F28" s="148"/>
    </row>
    <row r="29" spans="1:26" x14ac:dyDescent="0.25">
      <c r="A29" s="1"/>
      <c r="B29" s="149"/>
      <c r="C29" s="149"/>
      <c r="D29" s="149"/>
      <c r="E29" s="148"/>
      <c r="F29" s="148"/>
    </row>
    <row r="30" spans="1:26" x14ac:dyDescent="0.25">
      <c r="A30" s="1"/>
      <c r="B30" s="149"/>
      <c r="C30" s="149"/>
      <c r="D30" s="149"/>
      <c r="E30" s="148"/>
      <c r="F30" s="148"/>
    </row>
    <row r="31" spans="1:26" x14ac:dyDescent="0.25">
      <c r="A31" s="1"/>
      <c r="B31" s="149"/>
      <c r="C31" s="149"/>
      <c r="D31" s="149"/>
      <c r="E31" s="148"/>
      <c r="F31" s="148"/>
    </row>
    <row r="32" spans="1:26" x14ac:dyDescent="0.25">
      <c r="A32" s="1"/>
      <c r="B32" s="149"/>
      <c r="C32" s="149"/>
      <c r="D32" s="149"/>
      <c r="E32" s="148"/>
      <c r="F32" s="148"/>
    </row>
    <row r="33" spans="1:6" x14ac:dyDescent="0.25">
      <c r="A33" s="1"/>
      <c r="B33" s="149"/>
      <c r="C33" s="149"/>
      <c r="D33" s="149"/>
      <c r="E33" s="148"/>
      <c r="F33" s="148"/>
    </row>
    <row r="34" spans="1:6" x14ac:dyDescent="0.25">
      <c r="A34" s="1"/>
      <c r="B34" s="149"/>
      <c r="C34" s="149"/>
      <c r="D34" s="149"/>
      <c r="E34" s="148"/>
      <c r="F34" s="148"/>
    </row>
    <row r="35" spans="1:6" x14ac:dyDescent="0.25">
      <c r="A35" s="1"/>
      <c r="B35" s="149"/>
      <c r="C35" s="149"/>
      <c r="D35" s="149"/>
      <c r="E35" s="148"/>
      <c r="F35" s="148"/>
    </row>
    <row r="36" spans="1:6" x14ac:dyDescent="0.25">
      <c r="A36" s="1"/>
      <c r="B36" s="149"/>
      <c r="C36" s="149"/>
      <c r="D36" s="149"/>
      <c r="E36" s="148"/>
      <c r="F36" s="148"/>
    </row>
    <row r="37" spans="1:6" x14ac:dyDescent="0.25">
      <c r="A37" s="1"/>
      <c r="B37" s="149"/>
      <c r="C37" s="149"/>
      <c r="D37" s="149"/>
      <c r="E37" s="148"/>
      <c r="F37" s="148"/>
    </row>
    <row r="38" spans="1:6" x14ac:dyDescent="0.25">
      <c r="A38" s="1"/>
      <c r="B38" s="149"/>
      <c r="C38" s="149"/>
      <c r="D38" s="149"/>
      <c r="E38" s="148"/>
      <c r="F38" s="148"/>
    </row>
    <row r="39" spans="1:6" x14ac:dyDescent="0.25">
      <c r="A39" s="1"/>
      <c r="B39" s="149"/>
      <c r="C39" s="149"/>
      <c r="D39" s="149"/>
      <c r="E39" s="148"/>
      <c r="F39" s="148"/>
    </row>
    <row r="40" spans="1:6" x14ac:dyDescent="0.25">
      <c r="A40" s="1"/>
      <c r="B40" s="149"/>
      <c r="C40" s="149"/>
      <c r="D40" s="149"/>
      <c r="E40" s="148"/>
      <c r="F40" s="148"/>
    </row>
    <row r="41" spans="1:6" x14ac:dyDescent="0.25">
      <c r="A41" s="1"/>
      <c r="B41" s="149"/>
      <c r="C41" s="149"/>
      <c r="D41" s="149"/>
      <c r="E41" s="148"/>
      <c r="F41" s="148"/>
    </row>
    <row r="42" spans="1:6" x14ac:dyDescent="0.25">
      <c r="A42" s="1"/>
      <c r="B42" s="149"/>
      <c r="C42" s="149"/>
      <c r="D42" s="149"/>
      <c r="E42" s="148"/>
      <c r="F42" s="148"/>
    </row>
    <row r="43" spans="1:6" x14ac:dyDescent="0.25">
      <c r="A43" s="1"/>
      <c r="B43" s="149"/>
      <c r="C43" s="149"/>
      <c r="D43" s="149"/>
      <c r="E43" s="148"/>
      <c r="F43" s="148"/>
    </row>
    <row r="44" spans="1:6" x14ac:dyDescent="0.25">
      <c r="A44" s="1"/>
      <c r="B44" s="149"/>
      <c r="C44" s="149"/>
      <c r="D44" s="149"/>
      <c r="E44" s="148"/>
      <c r="F44" s="148"/>
    </row>
    <row r="45" spans="1:6" x14ac:dyDescent="0.25">
      <c r="A45" s="1"/>
      <c r="B45" s="149"/>
      <c r="C45" s="149"/>
      <c r="D45" s="149"/>
      <c r="E45" s="148"/>
      <c r="F45" s="148"/>
    </row>
    <row r="46" spans="1:6" x14ac:dyDescent="0.25">
      <c r="A46" s="1"/>
      <c r="B46" s="149"/>
      <c r="C46" s="149"/>
      <c r="D46" s="149"/>
      <c r="E46" s="148"/>
      <c r="F46" s="148"/>
    </row>
    <row r="47" spans="1:6" x14ac:dyDescent="0.25">
      <c r="A47" s="1"/>
      <c r="B47" s="149"/>
      <c r="C47" s="149"/>
      <c r="D47" s="149"/>
      <c r="E47" s="148"/>
      <c r="F47" s="148"/>
    </row>
    <row r="48" spans="1:6" x14ac:dyDescent="0.25">
      <c r="A48" s="1"/>
      <c r="B48" s="149"/>
      <c r="C48" s="149"/>
      <c r="D48" s="149"/>
      <c r="E48" s="148"/>
      <c r="F48" s="148"/>
    </row>
    <row r="49" spans="1:6" x14ac:dyDescent="0.25">
      <c r="A49" s="1"/>
      <c r="B49" s="149"/>
      <c r="C49" s="149"/>
      <c r="D49" s="149"/>
      <c r="E49" s="148"/>
      <c r="F49" s="148"/>
    </row>
    <row r="50" spans="1:6" x14ac:dyDescent="0.25">
      <c r="A50" s="1"/>
      <c r="B50" s="149"/>
      <c r="C50" s="149"/>
      <c r="D50" s="149"/>
      <c r="E50" s="148"/>
      <c r="F50" s="148"/>
    </row>
    <row r="51" spans="1:6" x14ac:dyDescent="0.25">
      <c r="A51" s="1"/>
      <c r="B51" s="149"/>
      <c r="C51" s="149"/>
      <c r="D51" s="149"/>
      <c r="E51" s="148"/>
      <c r="F51" s="148"/>
    </row>
    <row r="52" spans="1:6" x14ac:dyDescent="0.25">
      <c r="A52" s="1"/>
      <c r="B52" s="149"/>
      <c r="C52" s="149"/>
      <c r="D52" s="149"/>
      <c r="E52" s="148"/>
      <c r="F52" s="148"/>
    </row>
    <row r="53" spans="1:6" x14ac:dyDescent="0.25">
      <c r="A53" s="1"/>
      <c r="B53" s="149"/>
      <c r="C53" s="149"/>
      <c r="D53" s="149"/>
      <c r="E53" s="148"/>
      <c r="F53" s="148"/>
    </row>
    <row r="54" spans="1:6" x14ac:dyDescent="0.25">
      <c r="A54" s="1"/>
      <c r="B54" s="149"/>
      <c r="C54" s="149"/>
      <c r="D54" s="149"/>
      <c r="E54" s="148"/>
      <c r="F54" s="148"/>
    </row>
    <row r="55" spans="1:6" x14ac:dyDescent="0.25">
      <c r="A55" s="1"/>
      <c r="B55" s="149"/>
      <c r="C55" s="149"/>
      <c r="D55" s="149"/>
      <c r="E55" s="148"/>
      <c r="F55" s="148"/>
    </row>
    <row r="56" spans="1:6" x14ac:dyDescent="0.25">
      <c r="A56" s="1"/>
      <c r="B56" s="149"/>
      <c r="C56" s="149"/>
      <c r="D56" s="149"/>
      <c r="E56" s="148"/>
      <c r="F56" s="148"/>
    </row>
    <row r="57" spans="1:6" x14ac:dyDescent="0.25">
      <c r="A57" s="1"/>
      <c r="B57" s="149"/>
      <c r="C57" s="149"/>
      <c r="D57" s="149"/>
      <c r="E57" s="148"/>
      <c r="F57" s="148"/>
    </row>
    <row r="58" spans="1:6" x14ac:dyDescent="0.25">
      <c r="A58" s="1"/>
      <c r="B58" s="149"/>
      <c r="C58" s="149"/>
      <c r="D58" s="149"/>
      <c r="E58" s="148"/>
      <c r="F58" s="148"/>
    </row>
    <row r="59" spans="1:6" x14ac:dyDescent="0.25">
      <c r="A59" s="1"/>
      <c r="B59" s="149"/>
      <c r="C59" s="149"/>
      <c r="D59" s="149"/>
      <c r="E59" s="148"/>
      <c r="F59" s="148"/>
    </row>
    <row r="60" spans="1:6" x14ac:dyDescent="0.25">
      <c r="A60" s="1"/>
      <c r="B60" s="149"/>
      <c r="C60" s="149"/>
      <c r="D60" s="149"/>
      <c r="E60" s="148"/>
      <c r="F60" s="148"/>
    </row>
    <row r="61" spans="1:6" x14ac:dyDescent="0.25">
      <c r="A61" s="1"/>
      <c r="B61" s="149"/>
      <c r="C61" s="149"/>
      <c r="D61" s="149"/>
      <c r="E61" s="148"/>
      <c r="F61" s="148"/>
    </row>
    <row r="62" spans="1:6" x14ac:dyDescent="0.25">
      <c r="A62" s="1"/>
      <c r="B62" s="149"/>
      <c r="C62" s="149"/>
      <c r="D62" s="149"/>
      <c r="E62" s="148"/>
      <c r="F62" s="148"/>
    </row>
    <row r="63" spans="1:6" x14ac:dyDescent="0.25">
      <c r="A63" s="1"/>
      <c r="B63" s="149"/>
      <c r="C63" s="149"/>
      <c r="D63" s="149"/>
      <c r="E63" s="148"/>
      <c r="F63" s="148"/>
    </row>
    <row r="64" spans="1:6" x14ac:dyDescent="0.25">
      <c r="A64" s="1"/>
      <c r="B64" s="149"/>
      <c r="C64" s="149"/>
      <c r="D64" s="149"/>
      <c r="E64" s="148"/>
      <c r="F64" s="148"/>
    </row>
    <row r="65" spans="1:6" x14ac:dyDescent="0.25">
      <c r="A65" s="1"/>
      <c r="B65" s="149"/>
      <c r="C65" s="149"/>
      <c r="D65" s="149"/>
      <c r="E65" s="148"/>
      <c r="F65" s="148"/>
    </row>
    <row r="66" spans="1:6" x14ac:dyDescent="0.25">
      <c r="A66" s="1"/>
      <c r="B66" s="149"/>
      <c r="C66" s="149"/>
      <c r="D66" s="149"/>
      <c r="E66" s="148"/>
      <c r="F66" s="148"/>
    </row>
    <row r="67" spans="1:6" x14ac:dyDescent="0.25">
      <c r="A67" s="1"/>
      <c r="B67" s="149"/>
      <c r="C67" s="149"/>
      <c r="D67" s="149"/>
      <c r="E67" s="148"/>
      <c r="F67" s="148"/>
    </row>
    <row r="68" spans="1:6" x14ac:dyDescent="0.25">
      <c r="A68" s="1"/>
      <c r="B68" s="149"/>
      <c r="C68" s="149"/>
      <c r="D68" s="149"/>
      <c r="E68" s="148"/>
      <c r="F68" s="148"/>
    </row>
    <row r="69" spans="1:6" x14ac:dyDescent="0.25">
      <c r="A69" s="1"/>
      <c r="B69" s="149"/>
      <c r="C69" s="149"/>
      <c r="D69" s="149"/>
      <c r="E69" s="148"/>
      <c r="F69" s="148"/>
    </row>
    <row r="70" spans="1:6" x14ac:dyDescent="0.25">
      <c r="A70" s="1"/>
      <c r="B70" s="149"/>
      <c r="C70" s="149"/>
      <c r="D70" s="149"/>
      <c r="E70" s="148"/>
      <c r="F70" s="148"/>
    </row>
    <row r="71" spans="1:6" x14ac:dyDescent="0.25">
      <c r="A71" s="1"/>
      <c r="B71" s="149"/>
      <c r="C71" s="149"/>
      <c r="D71" s="149"/>
      <c r="E71" s="148"/>
      <c r="F71" s="148"/>
    </row>
    <row r="72" spans="1:6" x14ac:dyDescent="0.25">
      <c r="A72" s="1"/>
      <c r="B72" s="149"/>
      <c r="C72" s="149"/>
      <c r="D72" s="149"/>
      <c r="E72" s="148"/>
      <c r="F72" s="148"/>
    </row>
    <row r="73" spans="1:6" x14ac:dyDescent="0.25">
      <c r="A73" s="1"/>
      <c r="B73" s="149"/>
      <c r="C73" s="149"/>
      <c r="D73" s="149"/>
      <c r="E73" s="148"/>
      <c r="F73" s="148"/>
    </row>
    <row r="74" spans="1:6" x14ac:dyDescent="0.25">
      <c r="A74" s="1"/>
      <c r="B74" s="149"/>
      <c r="C74" s="149"/>
      <c r="D74" s="149"/>
      <c r="E74" s="148"/>
      <c r="F74" s="148"/>
    </row>
    <row r="75" spans="1:6" x14ac:dyDescent="0.25">
      <c r="A75" s="1"/>
      <c r="B75" s="149"/>
      <c r="C75" s="149"/>
      <c r="D75" s="149"/>
      <c r="E75" s="148"/>
      <c r="F75" s="148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workbookViewId="0">
      <pane ySplit="8" topLeftCell="A9" activePane="bottomLeft" state="frozen"/>
      <selection pane="bottomLeft" activeCell="A9" sqref="A9:XFD9"/>
    </sheetView>
  </sheetViews>
  <sheetFormatPr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7" width="9.7109375" customWidth="1"/>
    <col min="8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</cols>
  <sheetData>
    <row r="1" spans="1:26" x14ac:dyDescent="0.25">
      <c r="A1" s="3"/>
      <c r="B1" s="5" t="s">
        <v>25</v>
      </c>
      <c r="C1" s="3"/>
      <c r="D1" s="3"/>
      <c r="E1" s="5" t="s">
        <v>22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29</v>
      </c>
      <c r="C2" s="3"/>
      <c r="D2" s="3"/>
      <c r="E2" s="5" t="s">
        <v>20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28</v>
      </c>
      <c r="C3" s="3"/>
      <c r="D3" s="3"/>
      <c r="E3" s="5" t="s">
        <v>65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521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4" t="s">
        <v>92</v>
      </c>
      <c r="B8" s="164" t="s">
        <v>93</v>
      </c>
      <c r="C8" s="164" t="s">
        <v>94</v>
      </c>
      <c r="D8" s="164" t="s">
        <v>95</v>
      </c>
      <c r="E8" s="164" t="s">
        <v>96</v>
      </c>
      <c r="F8" s="164" t="s">
        <v>97</v>
      </c>
      <c r="G8" s="164" t="s">
        <v>56</v>
      </c>
      <c r="H8" s="164" t="s">
        <v>57</v>
      </c>
      <c r="I8" s="164" t="s">
        <v>98</v>
      </c>
      <c r="J8" s="164"/>
      <c r="K8" s="164"/>
      <c r="L8" s="164"/>
      <c r="M8" s="164"/>
      <c r="N8" s="164"/>
      <c r="O8" s="164"/>
      <c r="P8" s="164" t="s">
        <v>99</v>
      </c>
      <c r="Q8" s="161"/>
      <c r="R8" s="161"/>
      <c r="S8" s="164" t="s">
        <v>100</v>
      </c>
      <c r="T8" s="162"/>
      <c r="U8" s="162"/>
      <c r="V8" s="162"/>
      <c r="W8" s="162"/>
      <c r="X8" s="162"/>
      <c r="Y8" s="162"/>
      <c r="Z8" s="162"/>
    </row>
    <row r="9" spans="1:26" x14ac:dyDescent="0.25">
      <c r="A9" s="150"/>
      <c r="B9" s="150"/>
      <c r="C9" s="165"/>
      <c r="D9" s="154" t="s">
        <v>67</v>
      </c>
      <c r="E9" s="150"/>
      <c r="F9" s="166"/>
      <c r="G9" s="151"/>
      <c r="H9" s="151"/>
      <c r="I9" s="151"/>
      <c r="J9" s="150"/>
      <c r="K9" s="150"/>
      <c r="L9" s="150"/>
      <c r="M9" s="150"/>
      <c r="N9" s="150"/>
      <c r="O9" s="150"/>
      <c r="P9" s="150"/>
      <c r="Q9" s="153"/>
      <c r="R9" s="153"/>
      <c r="S9" s="150"/>
      <c r="T9" s="153"/>
      <c r="U9" s="153"/>
      <c r="V9" s="153"/>
      <c r="W9" s="153"/>
      <c r="X9" s="153"/>
      <c r="Y9" s="153"/>
      <c r="Z9" s="153"/>
    </row>
    <row r="10" spans="1:26" x14ac:dyDescent="0.25">
      <c r="A10" s="156"/>
      <c r="B10" s="156"/>
      <c r="C10" s="156"/>
      <c r="D10" s="156" t="s">
        <v>68</v>
      </c>
      <c r="E10" s="156"/>
      <c r="F10" s="167"/>
      <c r="G10" s="157"/>
      <c r="H10" s="157"/>
      <c r="I10" s="157"/>
      <c r="J10" s="156"/>
      <c r="K10" s="156"/>
      <c r="L10" s="156"/>
      <c r="M10" s="156"/>
      <c r="N10" s="156"/>
      <c r="O10" s="156"/>
      <c r="P10" s="156"/>
      <c r="Q10" s="153"/>
      <c r="R10" s="153"/>
      <c r="S10" s="156"/>
      <c r="T10" s="153"/>
      <c r="U10" s="153"/>
      <c r="V10" s="153"/>
      <c r="W10" s="153"/>
      <c r="X10" s="153"/>
      <c r="Y10" s="153"/>
      <c r="Z10" s="153"/>
    </row>
    <row r="11" spans="1:26" ht="24.95" customHeight="1" x14ac:dyDescent="0.25">
      <c r="A11" s="171"/>
      <c r="B11" s="168" t="s">
        <v>101</v>
      </c>
      <c r="C11" s="172" t="s">
        <v>478</v>
      </c>
      <c r="D11" s="168" t="s">
        <v>479</v>
      </c>
      <c r="E11" s="168" t="s">
        <v>104</v>
      </c>
      <c r="F11" s="169">
        <v>8.19</v>
      </c>
      <c r="G11" s="170"/>
      <c r="H11" s="170"/>
      <c r="I11" s="170">
        <f t="shared" ref="I11:I18" si="0">ROUND(F11*(G11+H11),2)</f>
        <v>0</v>
      </c>
      <c r="J11" s="168">
        <f t="shared" ref="J11:J18" si="1">ROUND(F11*(N11),2)</f>
        <v>0</v>
      </c>
      <c r="K11" s="1">
        <f t="shared" ref="K11:K18" si="2">ROUND(F11*(O11),2)</f>
        <v>0</v>
      </c>
      <c r="L11" s="1">
        <f t="shared" ref="L11:L18" si="3">ROUND(F11*(G11),2)</f>
        <v>0</v>
      </c>
      <c r="M11" s="1"/>
      <c r="N11" s="1">
        <v>0</v>
      </c>
      <c r="O11" s="1"/>
      <c r="P11" s="167"/>
      <c r="Q11" s="173"/>
      <c r="R11" s="173"/>
      <c r="S11" s="167"/>
      <c r="Z11">
        <v>0</v>
      </c>
    </row>
    <row r="12" spans="1:26" ht="35.1" customHeight="1" x14ac:dyDescent="0.25">
      <c r="A12" s="171"/>
      <c r="B12" s="168" t="s">
        <v>101</v>
      </c>
      <c r="C12" s="172" t="s">
        <v>480</v>
      </c>
      <c r="D12" s="168" t="s">
        <v>481</v>
      </c>
      <c r="E12" s="168" t="s">
        <v>104</v>
      </c>
      <c r="F12" s="169">
        <v>8.19</v>
      </c>
      <c r="G12" s="170"/>
      <c r="H12" s="170"/>
      <c r="I12" s="170">
        <f t="shared" si="0"/>
        <v>0</v>
      </c>
      <c r="J12" s="168">
        <f t="shared" si="1"/>
        <v>0</v>
      </c>
      <c r="K12" s="1">
        <f t="shared" si="2"/>
        <v>0</v>
      </c>
      <c r="L12" s="1">
        <f t="shared" si="3"/>
        <v>0</v>
      </c>
      <c r="M12" s="1"/>
      <c r="N12" s="1">
        <v>0</v>
      </c>
      <c r="O12" s="1"/>
      <c r="P12" s="167"/>
      <c r="Q12" s="173"/>
      <c r="R12" s="173"/>
      <c r="S12" s="167"/>
      <c r="Z12">
        <v>0</v>
      </c>
    </row>
    <row r="13" spans="1:26" ht="24.95" customHeight="1" x14ac:dyDescent="0.25">
      <c r="A13" s="171"/>
      <c r="B13" s="168" t="s">
        <v>101</v>
      </c>
      <c r="C13" s="172" t="s">
        <v>482</v>
      </c>
      <c r="D13" s="168" t="s">
        <v>483</v>
      </c>
      <c r="E13" s="168" t="s">
        <v>318</v>
      </c>
      <c r="F13" s="169">
        <v>8.19</v>
      </c>
      <c r="G13" s="170"/>
      <c r="H13" s="170"/>
      <c r="I13" s="170">
        <f t="shared" si="0"/>
        <v>0</v>
      </c>
      <c r="J13" s="168">
        <f t="shared" si="1"/>
        <v>0</v>
      </c>
      <c r="K13" s="1">
        <f t="shared" si="2"/>
        <v>0</v>
      </c>
      <c r="L13" s="1">
        <f t="shared" si="3"/>
        <v>0</v>
      </c>
      <c r="M13" s="1"/>
      <c r="N13" s="1">
        <v>0</v>
      </c>
      <c r="O13" s="1"/>
      <c r="P13" s="167"/>
      <c r="Q13" s="173"/>
      <c r="R13" s="173"/>
      <c r="S13" s="167"/>
      <c r="Z13">
        <v>0</v>
      </c>
    </row>
    <row r="14" spans="1:26" ht="24.95" customHeight="1" x14ac:dyDescent="0.25">
      <c r="A14" s="171"/>
      <c r="B14" s="168" t="s">
        <v>101</v>
      </c>
      <c r="C14" s="172" t="s">
        <v>484</v>
      </c>
      <c r="D14" s="168" t="s">
        <v>485</v>
      </c>
      <c r="E14" s="168" t="s">
        <v>104</v>
      </c>
      <c r="F14" s="169">
        <v>2.52</v>
      </c>
      <c r="G14" s="170"/>
      <c r="H14" s="170"/>
      <c r="I14" s="170">
        <f t="shared" si="0"/>
        <v>0</v>
      </c>
      <c r="J14" s="168">
        <f t="shared" si="1"/>
        <v>0</v>
      </c>
      <c r="K14" s="1">
        <f t="shared" si="2"/>
        <v>0</v>
      </c>
      <c r="L14" s="1">
        <f t="shared" si="3"/>
        <v>0</v>
      </c>
      <c r="M14" s="1"/>
      <c r="N14" s="1">
        <v>0</v>
      </c>
      <c r="O14" s="1"/>
      <c r="P14" s="167"/>
      <c r="Q14" s="173"/>
      <c r="R14" s="173"/>
      <c r="S14" s="167"/>
      <c r="Z14">
        <v>0</v>
      </c>
    </row>
    <row r="15" spans="1:26" ht="24.95" customHeight="1" x14ac:dyDescent="0.25">
      <c r="A15" s="171"/>
      <c r="B15" s="168" t="s">
        <v>101</v>
      </c>
      <c r="C15" s="172" t="s">
        <v>113</v>
      </c>
      <c r="D15" s="168" t="s">
        <v>114</v>
      </c>
      <c r="E15" s="168" t="s">
        <v>104</v>
      </c>
      <c r="F15" s="169">
        <v>2.52</v>
      </c>
      <c r="G15" s="170"/>
      <c r="H15" s="170"/>
      <c r="I15" s="170">
        <f t="shared" si="0"/>
        <v>0</v>
      </c>
      <c r="J15" s="168">
        <f t="shared" si="1"/>
        <v>0</v>
      </c>
      <c r="K15" s="1">
        <f t="shared" si="2"/>
        <v>0</v>
      </c>
      <c r="L15" s="1">
        <f t="shared" si="3"/>
        <v>0</v>
      </c>
      <c r="M15" s="1"/>
      <c r="N15" s="1">
        <v>0</v>
      </c>
      <c r="O15" s="1"/>
      <c r="P15" s="167"/>
      <c r="Q15" s="173"/>
      <c r="R15" s="173"/>
      <c r="S15" s="167"/>
      <c r="Z15">
        <v>0</v>
      </c>
    </row>
    <row r="16" spans="1:26" ht="24.95" customHeight="1" x14ac:dyDescent="0.25">
      <c r="A16" s="171"/>
      <c r="B16" s="168" t="s">
        <v>101</v>
      </c>
      <c r="C16" s="172" t="s">
        <v>522</v>
      </c>
      <c r="D16" s="168" t="s">
        <v>523</v>
      </c>
      <c r="E16" s="168" t="s">
        <v>104</v>
      </c>
      <c r="F16" s="169">
        <v>5.04</v>
      </c>
      <c r="G16" s="170"/>
      <c r="H16" s="170"/>
      <c r="I16" s="170">
        <f t="shared" si="0"/>
        <v>0</v>
      </c>
      <c r="J16" s="168">
        <f t="shared" si="1"/>
        <v>0</v>
      </c>
      <c r="K16" s="1">
        <f t="shared" si="2"/>
        <v>0</v>
      </c>
      <c r="L16" s="1">
        <f t="shared" si="3"/>
        <v>0</v>
      </c>
      <c r="M16" s="1"/>
      <c r="N16" s="1">
        <v>0</v>
      </c>
      <c r="O16" s="1"/>
      <c r="P16" s="167"/>
      <c r="Q16" s="173"/>
      <c r="R16" s="173"/>
      <c r="S16" s="167"/>
      <c r="Z16">
        <v>0</v>
      </c>
    </row>
    <row r="17" spans="1:26" ht="24.95" customHeight="1" x14ac:dyDescent="0.25">
      <c r="A17" s="171"/>
      <c r="B17" s="168" t="s">
        <v>101</v>
      </c>
      <c r="C17" s="172" t="s">
        <v>488</v>
      </c>
      <c r="D17" s="168" t="s">
        <v>489</v>
      </c>
      <c r="E17" s="168" t="s">
        <v>104</v>
      </c>
      <c r="F17" s="169">
        <v>1.89</v>
      </c>
      <c r="G17" s="170"/>
      <c r="H17" s="170"/>
      <c r="I17" s="170">
        <f t="shared" si="0"/>
        <v>0</v>
      </c>
      <c r="J17" s="168">
        <f t="shared" si="1"/>
        <v>0</v>
      </c>
      <c r="K17" s="1">
        <f t="shared" si="2"/>
        <v>0</v>
      </c>
      <c r="L17" s="1">
        <f t="shared" si="3"/>
        <v>0</v>
      </c>
      <c r="M17" s="1"/>
      <c r="N17" s="1">
        <v>0</v>
      </c>
      <c r="O17" s="1"/>
      <c r="P17" s="167"/>
      <c r="Q17" s="173"/>
      <c r="R17" s="173"/>
      <c r="S17" s="167"/>
      <c r="Z17">
        <v>0</v>
      </c>
    </row>
    <row r="18" spans="1:26" ht="24.95" customHeight="1" x14ac:dyDescent="0.25">
      <c r="A18" s="171"/>
      <c r="B18" s="168" t="s">
        <v>490</v>
      </c>
      <c r="C18" s="172" t="s">
        <v>491</v>
      </c>
      <c r="D18" s="168" t="s">
        <v>492</v>
      </c>
      <c r="E18" s="168" t="s">
        <v>104</v>
      </c>
      <c r="F18" s="169">
        <v>1.89</v>
      </c>
      <c r="G18" s="170"/>
      <c r="H18" s="170"/>
      <c r="I18" s="170">
        <f t="shared" si="0"/>
        <v>0</v>
      </c>
      <c r="J18" s="168">
        <f t="shared" si="1"/>
        <v>0</v>
      </c>
      <c r="K18" s="1">
        <f t="shared" si="2"/>
        <v>0</v>
      </c>
      <c r="L18" s="1">
        <f t="shared" si="3"/>
        <v>0</v>
      </c>
      <c r="M18" s="1">
        <f>ROUND(F18*(H18),2)</f>
        <v>0</v>
      </c>
      <c r="N18" s="1">
        <v>0</v>
      </c>
      <c r="O18" s="1"/>
      <c r="P18" s="167">
        <f>ROUND(F18*(R18),3)</f>
        <v>1.89</v>
      </c>
      <c r="Q18" s="173"/>
      <c r="R18" s="173">
        <v>1</v>
      </c>
      <c r="S18" s="167"/>
      <c r="Z18">
        <v>0</v>
      </c>
    </row>
    <row r="19" spans="1:26" x14ac:dyDescent="0.25">
      <c r="A19" s="156"/>
      <c r="B19" s="156"/>
      <c r="C19" s="156"/>
      <c r="D19" s="156" t="s">
        <v>68</v>
      </c>
      <c r="E19" s="156"/>
      <c r="F19" s="167"/>
      <c r="G19" s="159">
        <f>ROUND((SUM(L10:L18))/1,2)</f>
        <v>0</v>
      </c>
      <c r="H19" s="159">
        <f>ROUND((SUM(M10:M18))/1,2)</f>
        <v>0</v>
      </c>
      <c r="I19" s="159">
        <f>ROUND((SUM(I10:I18))/1,2)</f>
        <v>0</v>
      </c>
      <c r="J19" s="156"/>
      <c r="K19" s="156"/>
      <c r="L19" s="156">
        <f>ROUND((SUM(L10:L18))/1,2)</f>
        <v>0</v>
      </c>
      <c r="M19" s="156">
        <f>ROUND((SUM(M10:M18))/1,2)</f>
        <v>0</v>
      </c>
      <c r="N19" s="156"/>
      <c r="O19" s="156"/>
      <c r="P19" s="174">
        <f>ROUND((SUM(P10:P18))/1,2)</f>
        <v>1.89</v>
      </c>
      <c r="Q19" s="153"/>
      <c r="R19" s="153"/>
      <c r="S19" s="174">
        <f>ROUND((SUM(S10:S18))/1,2)</f>
        <v>0</v>
      </c>
      <c r="T19" s="153"/>
      <c r="U19" s="153"/>
      <c r="V19" s="153"/>
      <c r="W19" s="153"/>
      <c r="X19" s="153"/>
      <c r="Y19" s="153"/>
      <c r="Z19" s="153"/>
    </row>
    <row r="20" spans="1:26" x14ac:dyDescent="0.25">
      <c r="A20" s="1"/>
      <c r="B20" s="1"/>
      <c r="C20" s="1"/>
      <c r="D20" s="1"/>
      <c r="E20" s="1"/>
      <c r="F20" s="163"/>
      <c r="G20" s="149"/>
      <c r="H20" s="149"/>
      <c r="I20" s="149"/>
      <c r="J20" s="1"/>
      <c r="K20" s="1"/>
      <c r="L20" s="1"/>
      <c r="M20" s="1"/>
      <c r="N20" s="1"/>
      <c r="O20" s="1"/>
      <c r="P20" s="1"/>
      <c r="S20" s="1"/>
    </row>
    <row r="21" spans="1:26" x14ac:dyDescent="0.25">
      <c r="A21" s="156"/>
      <c r="B21" s="156"/>
      <c r="C21" s="156"/>
      <c r="D21" s="156" t="s">
        <v>71</v>
      </c>
      <c r="E21" s="156"/>
      <c r="F21" s="167"/>
      <c r="G21" s="157"/>
      <c r="H21" s="157"/>
      <c r="I21" s="157"/>
      <c r="J21" s="156"/>
      <c r="K21" s="156"/>
      <c r="L21" s="156"/>
      <c r="M21" s="156"/>
      <c r="N21" s="156"/>
      <c r="O21" s="156"/>
      <c r="P21" s="156"/>
      <c r="Q21" s="153"/>
      <c r="R21" s="153"/>
      <c r="S21" s="156"/>
      <c r="T21" s="153"/>
      <c r="U21" s="153"/>
      <c r="V21" s="153"/>
      <c r="W21" s="153"/>
      <c r="X21" s="153"/>
      <c r="Y21" s="153"/>
      <c r="Z21" s="153"/>
    </row>
    <row r="22" spans="1:26" ht="24.95" customHeight="1" x14ac:dyDescent="0.25">
      <c r="A22" s="171"/>
      <c r="B22" s="168" t="s">
        <v>493</v>
      </c>
      <c r="C22" s="172" t="s">
        <v>524</v>
      </c>
      <c r="D22" s="168" t="s">
        <v>525</v>
      </c>
      <c r="E22" s="168" t="s">
        <v>104</v>
      </c>
      <c r="F22" s="169">
        <v>0.63</v>
      </c>
      <c r="G22" s="170"/>
      <c r="H22" s="170"/>
      <c r="I22" s="170">
        <f>ROUND(F22*(G22+H22),2)</f>
        <v>0</v>
      </c>
      <c r="J22" s="168">
        <f>ROUND(F22*(N22),2)</f>
        <v>0</v>
      </c>
      <c r="K22" s="1">
        <f>ROUND(F22*(O22),2)</f>
        <v>0</v>
      </c>
      <c r="L22" s="1">
        <f>ROUND(F22*(G22),2)</f>
        <v>0</v>
      </c>
      <c r="M22" s="1"/>
      <c r="N22" s="1">
        <v>0</v>
      </c>
      <c r="O22" s="1"/>
      <c r="P22" s="167">
        <f>ROUND(F22*(R22),3)</f>
        <v>1.073</v>
      </c>
      <c r="Q22" s="173"/>
      <c r="R22" s="173">
        <v>1.7034</v>
      </c>
      <c r="S22" s="167"/>
      <c r="Z22">
        <v>0</v>
      </c>
    </row>
    <row r="23" spans="1:26" x14ac:dyDescent="0.25">
      <c r="A23" s="156"/>
      <c r="B23" s="156"/>
      <c r="C23" s="156"/>
      <c r="D23" s="156" t="s">
        <v>71</v>
      </c>
      <c r="E23" s="156"/>
      <c r="F23" s="167"/>
      <c r="G23" s="159">
        <f>ROUND((SUM(L21:L22))/1,2)</f>
        <v>0</v>
      </c>
      <c r="H23" s="159">
        <f>ROUND((SUM(M21:M22))/1,2)</f>
        <v>0</v>
      </c>
      <c r="I23" s="159">
        <f>ROUND((SUM(I21:I22))/1,2)</f>
        <v>0</v>
      </c>
      <c r="J23" s="156"/>
      <c r="K23" s="156"/>
      <c r="L23" s="156">
        <f>ROUND((SUM(L21:L22))/1,2)</f>
        <v>0</v>
      </c>
      <c r="M23" s="156">
        <f>ROUND((SUM(M21:M22))/1,2)</f>
        <v>0</v>
      </c>
      <c r="N23" s="156"/>
      <c r="O23" s="156"/>
      <c r="P23" s="174">
        <f>ROUND((SUM(P21:P22))/1,2)</f>
        <v>1.07</v>
      </c>
      <c r="Q23" s="153"/>
      <c r="R23" s="153"/>
      <c r="S23" s="174">
        <f>ROUND((SUM(S21:S22))/1,2)</f>
        <v>0</v>
      </c>
      <c r="T23" s="153"/>
      <c r="U23" s="153"/>
      <c r="V23" s="153"/>
      <c r="W23" s="153"/>
      <c r="X23" s="153"/>
      <c r="Y23" s="153"/>
      <c r="Z23" s="153"/>
    </row>
    <row r="24" spans="1:26" x14ac:dyDescent="0.25">
      <c r="A24" s="1"/>
      <c r="B24" s="1"/>
      <c r="C24" s="1"/>
      <c r="D24" s="1"/>
      <c r="E24" s="1"/>
      <c r="F24" s="163"/>
      <c r="G24" s="149"/>
      <c r="H24" s="149"/>
      <c r="I24" s="149"/>
      <c r="J24" s="1"/>
      <c r="K24" s="1"/>
      <c r="L24" s="1"/>
      <c r="M24" s="1"/>
      <c r="N24" s="1"/>
      <c r="O24" s="1"/>
      <c r="P24" s="1"/>
      <c r="S24" s="1"/>
    </row>
    <row r="25" spans="1:26" x14ac:dyDescent="0.25">
      <c r="A25" s="156"/>
      <c r="B25" s="156"/>
      <c r="C25" s="156"/>
      <c r="D25" s="156" t="s">
        <v>477</v>
      </c>
      <c r="E25" s="156"/>
      <c r="F25" s="167"/>
      <c r="G25" s="157"/>
      <c r="H25" s="157"/>
      <c r="I25" s="157"/>
      <c r="J25" s="156"/>
      <c r="K25" s="156"/>
      <c r="L25" s="156"/>
      <c r="M25" s="156"/>
      <c r="N25" s="156"/>
      <c r="O25" s="156"/>
      <c r="P25" s="156"/>
      <c r="Q25" s="153"/>
      <c r="R25" s="153"/>
      <c r="S25" s="156"/>
      <c r="T25" s="153"/>
      <c r="U25" s="153"/>
      <c r="V25" s="153"/>
      <c r="W25" s="153"/>
      <c r="X25" s="153"/>
      <c r="Y25" s="153"/>
      <c r="Z25" s="153"/>
    </row>
    <row r="26" spans="1:26" ht="24.95" customHeight="1" x14ac:dyDescent="0.25">
      <c r="A26" s="171"/>
      <c r="B26" s="168" t="s">
        <v>493</v>
      </c>
      <c r="C26" s="172" t="s">
        <v>526</v>
      </c>
      <c r="D26" s="168" t="s">
        <v>527</v>
      </c>
      <c r="E26" s="168" t="s">
        <v>277</v>
      </c>
      <c r="F26" s="169">
        <v>1</v>
      </c>
      <c r="G26" s="170"/>
      <c r="H26" s="170"/>
      <c r="I26" s="170">
        <f t="shared" ref="I26:I31" si="4">ROUND(F26*(G26+H26),2)</f>
        <v>0</v>
      </c>
      <c r="J26" s="168">
        <f t="shared" ref="J26:J31" si="5">ROUND(F26*(N26),2)</f>
        <v>0</v>
      </c>
      <c r="K26" s="1">
        <f t="shared" ref="K26:K31" si="6">ROUND(F26*(O26),2)</f>
        <v>0</v>
      </c>
      <c r="L26" s="1">
        <f t="shared" ref="L26:L31" si="7">ROUND(F26*(G26),2)</f>
        <v>0</v>
      </c>
      <c r="M26" s="1"/>
      <c r="N26" s="1">
        <v>0</v>
      </c>
      <c r="O26" s="1"/>
      <c r="P26" s="167"/>
      <c r="Q26" s="173"/>
      <c r="R26" s="173"/>
      <c r="S26" s="167"/>
      <c r="Z26">
        <v>0</v>
      </c>
    </row>
    <row r="27" spans="1:26" ht="24.95" customHeight="1" x14ac:dyDescent="0.25">
      <c r="A27" s="171"/>
      <c r="B27" s="168" t="s">
        <v>493</v>
      </c>
      <c r="C27" s="172" t="s">
        <v>528</v>
      </c>
      <c r="D27" s="168" t="s">
        <v>529</v>
      </c>
      <c r="E27" s="168" t="s">
        <v>195</v>
      </c>
      <c r="F27" s="169">
        <v>9</v>
      </c>
      <c r="G27" s="170"/>
      <c r="H27" s="170"/>
      <c r="I27" s="170">
        <f t="shared" si="4"/>
        <v>0</v>
      </c>
      <c r="J27" s="168">
        <f t="shared" si="5"/>
        <v>0</v>
      </c>
      <c r="K27" s="1">
        <f t="shared" si="6"/>
        <v>0</v>
      </c>
      <c r="L27" s="1">
        <f t="shared" si="7"/>
        <v>0</v>
      </c>
      <c r="M27" s="1"/>
      <c r="N27" s="1">
        <v>0</v>
      </c>
      <c r="O27" s="1"/>
      <c r="P27" s="167"/>
      <c r="Q27" s="173"/>
      <c r="R27" s="173"/>
      <c r="S27" s="167"/>
      <c r="Z27">
        <v>0</v>
      </c>
    </row>
    <row r="28" spans="1:26" ht="24.95" customHeight="1" x14ac:dyDescent="0.25">
      <c r="A28" s="171"/>
      <c r="B28" s="168" t="s">
        <v>493</v>
      </c>
      <c r="C28" s="172" t="s">
        <v>530</v>
      </c>
      <c r="D28" s="168" t="s">
        <v>531</v>
      </c>
      <c r="E28" s="168" t="s">
        <v>277</v>
      </c>
      <c r="F28" s="169">
        <v>1</v>
      </c>
      <c r="G28" s="170"/>
      <c r="H28" s="170"/>
      <c r="I28" s="170">
        <f t="shared" si="4"/>
        <v>0</v>
      </c>
      <c r="J28" s="168">
        <f t="shared" si="5"/>
        <v>0</v>
      </c>
      <c r="K28" s="1">
        <f t="shared" si="6"/>
        <v>0</v>
      </c>
      <c r="L28" s="1">
        <f t="shared" si="7"/>
        <v>0</v>
      </c>
      <c r="M28" s="1"/>
      <c r="N28" s="1">
        <v>0</v>
      </c>
      <c r="O28" s="1"/>
      <c r="P28" s="167">
        <f>ROUND(F28*(R28),3)</f>
        <v>0</v>
      </c>
      <c r="Q28" s="173"/>
      <c r="R28" s="173">
        <v>2.0000000000000002E-5</v>
      </c>
      <c r="S28" s="167"/>
      <c r="Z28">
        <v>0</v>
      </c>
    </row>
    <row r="29" spans="1:26" ht="24.95" customHeight="1" x14ac:dyDescent="0.25">
      <c r="A29" s="171"/>
      <c r="B29" s="168" t="s">
        <v>493</v>
      </c>
      <c r="C29" s="172" t="s">
        <v>532</v>
      </c>
      <c r="D29" s="168" t="s">
        <v>533</v>
      </c>
      <c r="E29" s="168" t="s">
        <v>195</v>
      </c>
      <c r="F29" s="169">
        <v>9</v>
      </c>
      <c r="G29" s="170"/>
      <c r="H29" s="170"/>
      <c r="I29" s="170">
        <f t="shared" si="4"/>
        <v>0</v>
      </c>
      <c r="J29" s="168">
        <f t="shared" si="5"/>
        <v>0</v>
      </c>
      <c r="K29" s="1">
        <f t="shared" si="6"/>
        <v>0</v>
      </c>
      <c r="L29" s="1">
        <f t="shared" si="7"/>
        <v>0</v>
      </c>
      <c r="M29" s="1"/>
      <c r="N29" s="1">
        <v>0</v>
      </c>
      <c r="O29" s="1"/>
      <c r="P29" s="167"/>
      <c r="Q29" s="173"/>
      <c r="R29" s="173"/>
      <c r="S29" s="167"/>
      <c r="Z29">
        <v>0</v>
      </c>
    </row>
    <row r="30" spans="1:26" ht="24.95" customHeight="1" x14ac:dyDescent="0.25">
      <c r="A30" s="171"/>
      <c r="B30" s="168" t="s">
        <v>493</v>
      </c>
      <c r="C30" s="172" t="s">
        <v>534</v>
      </c>
      <c r="D30" s="168" t="s">
        <v>535</v>
      </c>
      <c r="E30" s="168" t="s">
        <v>195</v>
      </c>
      <c r="F30" s="169">
        <v>9</v>
      </c>
      <c r="G30" s="170"/>
      <c r="H30" s="170"/>
      <c r="I30" s="170">
        <f t="shared" si="4"/>
        <v>0</v>
      </c>
      <c r="J30" s="168">
        <f t="shared" si="5"/>
        <v>0</v>
      </c>
      <c r="K30" s="1">
        <f t="shared" si="6"/>
        <v>0</v>
      </c>
      <c r="L30" s="1">
        <f t="shared" si="7"/>
        <v>0</v>
      </c>
      <c r="M30" s="1"/>
      <c r="N30" s="1">
        <v>0</v>
      </c>
      <c r="O30" s="1"/>
      <c r="P30" s="167"/>
      <c r="Q30" s="173"/>
      <c r="R30" s="173"/>
      <c r="S30" s="167"/>
      <c r="Z30">
        <v>0</v>
      </c>
    </row>
    <row r="31" spans="1:26" ht="24.95" customHeight="1" x14ac:dyDescent="0.25">
      <c r="A31" s="171"/>
      <c r="B31" s="168" t="s">
        <v>511</v>
      </c>
      <c r="C31" s="172" t="s">
        <v>536</v>
      </c>
      <c r="D31" s="168" t="s">
        <v>537</v>
      </c>
      <c r="E31" s="168" t="s">
        <v>538</v>
      </c>
      <c r="F31" s="169">
        <v>4.2525000000000004</v>
      </c>
      <c r="G31" s="170"/>
      <c r="H31" s="170"/>
      <c r="I31" s="170">
        <f t="shared" si="4"/>
        <v>0</v>
      </c>
      <c r="J31" s="168">
        <f t="shared" si="5"/>
        <v>0</v>
      </c>
      <c r="K31" s="1">
        <f t="shared" si="6"/>
        <v>0</v>
      </c>
      <c r="L31" s="1">
        <f t="shared" si="7"/>
        <v>0</v>
      </c>
      <c r="M31" s="1">
        <f>ROUND(F31*(H31),2)</f>
        <v>0</v>
      </c>
      <c r="N31" s="1">
        <v>0</v>
      </c>
      <c r="O31" s="1"/>
      <c r="P31" s="167">
        <f>ROUND(F31*(R31),3)</f>
        <v>4.0000000000000001E-3</v>
      </c>
      <c r="Q31" s="173"/>
      <c r="R31" s="173">
        <v>1E-3</v>
      </c>
      <c r="S31" s="167"/>
      <c r="Z31">
        <v>0</v>
      </c>
    </row>
    <row r="32" spans="1:26" x14ac:dyDescent="0.25">
      <c r="A32" s="156"/>
      <c r="B32" s="156"/>
      <c r="C32" s="156"/>
      <c r="D32" s="156" t="s">
        <v>477</v>
      </c>
      <c r="E32" s="156"/>
      <c r="F32" s="167"/>
      <c r="G32" s="159">
        <f>ROUND((SUM(L25:L31))/1,2)</f>
        <v>0</v>
      </c>
      <c r="H32" s="159">
        <f>ROUND((SUM(M25:M31))/1,2)</f>
        <v>0</v>
      </c>
      <c r="I32" s="159">
        <f>ROUND((SUM(I25:I31))/1,2)</f>
        <v>0</v>
      </c>
      <c r="J32" s="156"/>
      <c r="K32" s="156"/>
      <c r="L32" s="156">
        <f>ROUND((SUM(L25:L31))/1,2)</f>
        <v>0</v>
      </c>
      <c r="M32" s="156">
        <f>ROUND((SUM(M25:M31))/1,2)</f>
        <v>0</v>
      </c>
      <c r="N32" s="156"/>
      <c r="O32" s="156"/>
      <c r="P32" s="174">
        <f>ROUND((SUM(P25:P31))/1,2)</f>
        <v>0</v>
      </c>
      <c r="Q32" s="153"/>
      <c r="R32" s="153"/>
      <c r="S32" s="174">
        <f>ROUND((SUM(S25:S31))/1,2)</f>
        <v>0</v>
      </c>
      <c r="T32" s="153"/>
      <c r="U32" s="153"/>
      <c r="V32" s="153"/>
      <c r="W32" s="153"/>
      <c r="X32" s="153"/>
      <c r="Y32" s="153"/>
      <c r="Z32" s="153"/>
    </row>
    <row r="33" spans="1:26" x14ac:dyDescent="0.25">
      <c r="A33" s="1"/>
      <c r="B33" s="1"/>
      <c r="C33" s="1"/>
      <c r="D33" s="1"/>
      <c r="E33" s="1"/>
      <c r="F33" s="163"/>
      <c r="G33" s="149"/>
      <c r="H33" s="149"/>
      <c r="I33" s="149"/>
      <c r="J33" s="1"/>
      <c r="K33" s="1"/>
      <c r="L33" s="1"/>
      <c r="M33" s="1"/>
      <c r="N33" s="1"/>
      <c r="O33" s="1"/>
      <c r="P33" s="1"/>
      <c r="S33" s="1"/>
    </row>
    <row r="34" spans="1:26" x14ac:dyDescent="0.25">
      <c r="A34" s="156"/>
      <c r="B34" s="156"/>
      <c r="C34" s="156"/>
      <c r="D34" s="156" t="s">
        <v>74</v>
      </c>
      <c r="E34" s="156"/>
      <c r="F34" s="167"/>
      <c r="G34" s="157"/>
      <c r="H34" s="157"/>
      <c r="I34" s="157"/>
      <c r="J34" s="156"/>
      <c r="K34" s="156"/>
      <c r="L34" s="156"/>
      <c r="M34" s="156"/>
      <c r="N34" s="156"/>
      <c r="O34" s="156"/>
      <c r="P34" s="156"/>
      <c r="Q34" s="153"/>
      <c r="R34" s="153"/>
      <c r="S34" s="156"/>
      <c r="T34" s="153"/>
      <c r="U34" s="153"/>
      <c r="V34" s="153"/>
      <c r="W34" s="153"/>
      <c r="X34" s="153"/>
      <c r="Y34" s="153"/>
      <c r="Z34" s="153"/>
    </row>
    <row r="35" spans="1:26" ht="24.95" customHeight="1" x14ac:dyDescent="0.25">
      <c r="A35" s="171"/>
      <c r="B35" s="168" t="s">
        <v>516</v>
      </c>
      <c r="C35" s="172" t="s">
        <v>539</v>
      </c>
      <c r="D35" s="168" t="s">
        <v>540</v>
      </c>
      <c r="E35" s="168" t="s">
        <v>137</v>
      </c>
      <c r="F35" s="169">
        <v>1</v>
      </c>
      <c r="G35" s="170"/>
      <c r="H35" s="170"/>
      <c r="I35" s="170">
        <f>ROUND(F35*(G35+H35),2)</f>
        <v>0</v>
      </c>
      <c r="J35" s="168">
        <f>ROUND(F35*(N35),2)</f>
        <v>0</v>
      </c>
      <c r="K35" s="1">
        <f>ROUND(F35*(O35),2)</f>
        <v>0</v>
      </c>
      <c r="L35" s="1">
        <f>ROUND(F35*(G35),2)</f>
        <v>0</v>
      </c>
      <c r="M35" s="1"/>
      <c r="N35" s="1">
        <v>0</v>
      </c>
      <c r="O35" s="1"/>
      <c r="P35" s="167"/>
      <c r="Q35" s="173"/>
      <c r="R35" s="173"/>
      <c r="S35" s="167">
        <f>ROUND(F35*(X35),3)</f>
        <v>5.8999999999999997E-2</v>
      </c>
      <c r="X35">
        <v>5.8999999999999997E-2</v>
      </c>
      <c r="Z35">
        <v>0</v>
      </c>
    </row>
    <row r="36" spans="1:26" x14ac:dyDescent="0.25">
      <c r="A36" s="156"/>
      <c r="B36" s="156"/>
      <c r="C36" s="156"/>
      <c r="D36" s="156" t="s">
        <v>74</v>
      </c>
      <c r="E36" s="156"/>
      <c r="F36" s="167"/>
      <c r="G36" s="159">
        <f>ROUND((SUM(L34:L35))/1,2)</f>
        <v>0</v>
      </c>
      <c r="H36" s="159">
        <f>ROUND((SUM(M34:M35))/1,2)</f>
        <v>0</v>
      </c>
      <c r="I36" s="159">
        <f>ROUND((SUM(I34:I35))/1,2)</f>
        <v>0</v>
      </c>
      <c r="J36" s="156"/>
      <c r="K36" s="156"/>
      <c r="L36" s="156">
        <f>ROUND((SUM(L34:L35))/1,2)</f>
        <v>0</v>
      </c>
      <c r="M36" s="156">
        <f>ROUND((SUM(M34:M35))/1,2)</f>
        <v>0</v>
      </c>
      <c r="N36" s="156"/>
      <c r="O36" s="156"/>
      <c r="P36" s="174">
        <f>ROUND((SUM(P34:P35))/1,2)</f>
        <v>0</v>
      </c>
      <c r="Q36" s="153"/>
      <c r="R36" s="153"/>
      <c r="S36" s="174">
        <f>ROUND((SUM(S34:S35))/1,2)</f>
        <v>0.06</v>
      </c>
      <c r="T36" s="153"/>
      <c r="U36" s="153"/>
      <c r="V36" s="153"/>
      <c r="W36" s="153"/>
      <c r="X36" s="153"/>
      <c r="Y36" s="153"/>
      <c r="Z36" s="153"/>
    </row>
    <row r="37" spans="1:26" x14ac:dyDescent="0.25">
      <c r="A37" s="1"/>
      <c r="B37" s="1"/>
      <c r="C37" s="1"/>
      <c r="D37" s="1"/>
      <c r="E37" s="1"/>
      <c r="F37" s="163"/>
      <c r="G37" s="149"/>
      <c r="H37" s="149"/>
      <c r="I37" s="149"/>
      <c r="J37" s="1"/>
      <c r="K37" s="1"/>
      <c r="L37" s="1"/>
      <c r="M37" s="1"/>
      <c r="N37" s="1"/>
      <c r="O37" s="1"/>
      <c r="P37" s="1"/>
      <c r="S37" s="1"/>
    </row>
    <row r="38" spans="1:26" x14ac:dyDescent="0.25">
      <c r="A38" s="156"/>
      <c r="B38" s="156"/>
      <c r="C38" s="156"/>
      <c r="D38" s="156" t="s">
        <v>75</v>
      </c>
      <c r="E38" s="156"/>
      <c r="F38" s="167"/>
      <c r="G38" s="157"/>
      <c r="H38" s="157"/>
      <c r="I38" s="157"/>
      <c r="J38" s="156"/>
      <c r="K38" s="156"/>
      <c r="L38" s="156"/>
      <c r="M38" s="156"/>
      <c r="N38" s="156"/>
      <c r="O38" s="156"/>
      <c r="P38" s="156"/>
      <c r="Q38" s="153"/>
      <c r="R38" s="153"/>
      <c r="S38" s="156"/>
      <c r="T38" s="153"/>
      <c r="U38" s="153"/>
      <c r="V38" s="153"/>
      <c r="W38" s="153"/>
      <c r="X38" s="153"/>
      <c r="Y38" s="153"/>
      <c r="Z38" s="153"/>
    </row>
    <row r="39" spans="1:26" ht="24.95" customHeight="1" x14ac:dyDescent="0.25">
      <c r="A39" s="171"/>
      <c r="B39" s="168" t="s">
        <v>493</v>
      </c>
      <c r="C39" s="172" t="s">
        <v>519</v>
      </c>
      <c r="D39" s="168" t="s">
        <v>520</v>
      </c>
      <c r="E39" s="168" t="s">
        <v>134</v>
      </c>
      <c r="F39" s="169">
        <v>2.9674145000000003</v>
      </c>
      <c r="G39" s="170"/>
      <c r="H39" s="170"/>
      <c r="I39" s="170">
        <f>ROUND(F39*(G39+H39),2)</f>
        <v>0</v>
      </c>
      <c r="J39" s="168">
        <f>ROUND(F39*(N39),2)</f>
        <v>0</v>
      </c>
      <c r="K39" s="1">
        <f>ROUND(F39*(O39),2)</f>
        <v>0</v>
      </c>
      <c r="L39" s="1">
        <f>ROUND(F39*(G39),2)</f>
        <v>0</v>
      </c>
      <c r="M39" s="1"/>
      <c r="N39" s="1">
        <v>0</v>
      </c>
      <c r="O39" s="1"/>
      <c r="P39" s="167"/>
      <c r="Q39" s="173"/>
      <c r="R39" s="173"/>
      <c r="S39" s="167"/>
      <c r="Z39">
        <v>0</v>
      </c>
    </row>
    <row r="40" spans="1:26" x14ac:dyDescent="0.25">
      <c r="A40" s="156"/>
      <c r="B40" s="156"/>
      <c r="C40" s="156"/>
      <c r="D40" s="156" t="s">
        <v>75</v>
      </c>
      <c r="E40" s="156"/>
      <c r="F40" s="167"/>
      <c r="G40" s="159">
        <f>ROUND((SUM(L38:L39))/1,2)</f>
        <v>0</v>
      </c>
      <c r="H40" s="159">
        <f>ROUND((SUM(M38:M39))/1,2)</f>
        <v>0</v>
      </c>
      <c r="I40" s="159">
        <f>ROUND((SUM(I38:I39))/1,2)</f>
        <v>0</v>
      </c>
      <c r="J40" s="156"/>
      <c r="K40" s="156"/>
      <c r="L40" s="156">
        <f>ROUND((SUM(L38:L39))/1,2)</f>
        <v>0</v>
      </c>
      <c r="M40" s="156">
        <f>ROUND((SUM(M38:M39))/1,2)</f>
        <v>0</v>
      </c>
      <c r="N40" s="156"/>
      <c r="O40" s="156"/>
      <c r="P40" s="174">
        <f>ROUND((SUM(P38:P39))/1,2)</f>
        <v>0</v>
      </c>
      <c r="S40" s="167">
        <f>ROUND((SUM(S38:S39))/1,2)</f>
        <v>0</v>
      </c>
    </row>
    <row r="41" spans="1:26" x14ac:dyDescent="0.25">
      <c r="A41" s="1"/>
      <c r="B41" s="1"/>
      <c r="C41" s="1"/>
      <c r="D41" s="1"/>
      <c r="E41" s="1"/>
      <c r="F41" s="163"/>
      <c r="G41" s="149"/>
      <c r="H41" s="149"/>
      <c r="I41" s="149"/>
      <c r="J41" s="1"/>
      <c r="K41" s="1"/>
      <c r="L41" s="1"/>
      <c r="M41" s="1"/>
      <c r="N41" s="1"/>
      <c r="O41" s="1"/>
      <c r="P41" s="1"/>
      <c r="S41" s="1"/>
    </row>
    <row r="42" spans="1:26" x14ac:dyDescent="0.25">
      <c r="A42" s="156"/>
      <c r="B42" s="156"/>
      <c r="C42" s="156"/>
      <c r="D42" s="2" t="s">
        <v>67</v>
      </c>
      <c r="E42" s="156"/>
      <c r="F42" s="167"/>
      <c r="G42" s="159">
        <f>ROUND((SUM(L9:L41))/2,2)</f>
        <v>0</v>
      </c>
      <c r="H42" s="159">
        <f>ROUND((SUM(M9:M41))/2,2)</f>
        <v>0</v>
      </c>
      <c r="I42" s="159">
        <f>ROUND((SUM(I9:I41))/2,2)</f>
        <v>0</v>
      </c>
      <c r="J42" s="156"/>
      <c r="K42" s="156"/>
      <c r="L42" s="156">
        <f>ROUND((SUM(L9:L41))/2,2)</f>
        <v>0</v>
      </c>
      <c r="M42" s="156">
        <f>ROUND((SUM(M9:M41))/2,2)</f>
        <v>0</v>
      </c>
      <c r="N42" s="156"/>
      <c r="O42" s="156"/>
      <c r="P42" s="174">
        <f>ROUND((SUM(P9:P41))/2,2)</f>
        <v>2.96</v>
      </c>
      <c r="S42" s="174">
        <f>ROUND((SUM(S9:S41))/2,2)</f>
        <v>0.06</v>
      </c>
    </row>
    <row r="43" spans="1:26" x14ac:dyDescent="0.25">
      <c r="A43" s="175"/>
      <c r="B43" s="175" t="s">
        <v>15</v>
      </c>
      <c r="C43" s="175"/>
      <c r="D43" s="175"/>
      <c r="E43" s="175"/>
      <c r="F43" s="176" t="s">
        <v>91</v>
      </c>
      <c r="G43" s="177">
        <f>ROUND((SUM(L9:L42))/3,2)</f>
        <v>0</v>
      </c>
      <c r="H43" s="177">
        <f>ROUND((SUM(M9:M42))/3,2)</f>
        <v>0</v>
      </c>
      <c r="I43" s="177">
        <f>ROUND((SUM(I9:I42))/3,2)</f>
        <v>0</v>
      </c>
      <c r="J43" s="175"/>
      <c r="K43" s="175">
        <f>ROUND((SUM(K9:K42)),2)</f>
        <v>0</v>
      </c>
      <c r="L43" s="175">
        <f>ROUND((SUM(L9:L42))/3,2)</f>
        <v>0</v>
      </c>
      <c r="M43" s="175">
        <f>ROUND((SUM(M9:M42))/3,2)</f>
        <v>0</v>
      </c>
      <c r="N43" s="175"/>
      <c r="O43" s="175"/>
      <c r="P43" s="176">
        <f>ROUND((SUM(P9:P42))/3,2)</f>
        <v>2.96</v>
      </c>
      <c r="S43" s="176">
        <f>ROUND((SUM(S9:S42))/3,2)</f>
        <v>0.06</v>
      </c>
      <c r="Z43">
        <f>(SUM(Z9:Z42))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HASIČSKÁ ZBROJNICA KURIMKA / VODOVODNÁ PRÍPOJKA</oddHeader>
    <oddFooter>&amp;RStrana &amp;P z &amp;N    &amp;L&amp;7Spracované systémom Systematic®pyramida.wsn, tel.: 051 77 10 585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workbookViewId="0"/>
  </sheetViews>
  <sheetFormatPr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17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18</v>
      </c>
      <c r="H2" s="16"/>
      <c r="I2" s="27"/>
      <c r="J2" s="31"/>
    </row>
    <row r="3" spans="1:23" ht="18" customHeight="1" x14ac:dyDescent="0.25">
      <c r="A3" s="11"/>
      <c r="B3" s="40" t="s">
        <v>541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20</v>
      </c>
      <c r="J4" s="32"/>
    </row>
    <row r="5" spans="1:23" ht="18" customHeight="1" thickBot="1" x14ac:dyDescent="0.3">
      <c r="A5" s="11"/>
      <c r="B5" s="45" t="s">
        <v>21</v>
      </c>
      <c r="C5" s="20"/>
      <c r="D5" s="17"/>
      <c r="E5" s="17"/>
      <c r="F5" s="46" t="s">
        <v>22</v>
      </c>
      <c r="G5" s="17"/>
      <c r="H5" s="17"/>
      <c r="I5" s="44" t="s">
        <v>23</v>
      </c>
      <c r="J5" s="47" t="s">
        <v>24</v>
      </c>
    </row>
    <row r="6" spans="1:23" ht="18" customHeight="1" thickTop="1" x14ac:dyDescent="0.25">
      <c r="A6" s="11"/>
      <c r="B6" s="56" t="s">
        <v>25</v>
      </c>
      <c r="C6" s="52"/>
      <c r="D6" s="53"/>
      <c r="E6" s="53"/>
      <c r="F6" s="53"/>
      <c r="G6" s="57" t="s">
        <v>26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27</v>
      </c>
      <c r="H7" s="18"/>
      <c r="I7" s="29"/>
      <c r="J7" s="50"/>
    </row>
    <row r="8" spans="1:23" ht="18" customHeight="1" x14ac:dyDescent="0.25">
      <c r="A8" s="11"/>
      <c r="B8" s="45" t="s">
        <v>28</v>
      </c>
      <c r="C8" s="20"/>
      <c r="D8" s="17"/>
      <c r="E8" s="17"/>
      <c r="F8" s="17"/>
      <c r="G8" s="46" t="s">
        <v>26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27</v>
      </c>
      <c r="H9" s="17"/>
      <c r="I9" s="28"/>
      <c r="J9" s="32"/>
    </row>
    <row r="10" spans="1:23" ht="18" customHeight="1" x14ac:dyDescent="0.25">
      <c r="A10" s="11"/>
      <c r="B10" s="45" t="s">
        <v>29</v>
      </c>
      <c r="C10" s="20"/>
      <c r="D10" s="17"/>
      <c r="E10" s="17"/>
      <c r="F10" s="17"/>
      <c r="G10" s="46" t="s">
        <v>26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27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30</v>
      </c>
      <c r="C15" s="92" t="s">
        <v>6</v>
      </c>
      <c r="D15" s="92" t="s">
        <v>56</v>
      </c>
      <c r="E15" s="93" t="s">
        <v>57</v>
      </c>
      <c r="F15" s="105" t="s">
        <v>58</v>
      </c>
      <c r="G15" s="59" t="s">
        <v>35</v>
      </c>
      <c r="H15" s="62" t="s">
        <v>36</v>
      </c>
      <c r="I15" s="27"/>
      <c r="J15" s="55"/>
    </row>
    <row r="16" spans="1:23" ht="18" customHeight="1" x14ac:dyDescent="0.25">
      <c r="A16" s="11"/>
      <c r="B16" s="94">
        <v>1</v>
      </c>
      <c r="C16" s="95" t="s">
        <v>31</v>
      </c>
      <c r="D16" s="96"/>
      <c r="E16" s="97"/>
      <c r="F16" s="106"/>
      <c r="G16" s="60">
        <v>6</v>
      </c>
      <c r="H16" s="115" t="s">
        <v>37</v>
      </c>
      <c r="I16" s="129"/>
      <c r="J16" s="126">
        <v>0</v>
      </c>
    </row>
    <row r="17" spans="1:26" ht="18" customHeight="1" x14ac:dyDescent="0.25">
      <c r="A17" s="11"/>
      <c r="B17" s="67">
        <v>2</v>
      </c>
      <c r="C17" s="71" t="s">
        <v>32</v>
      </c>
      <c r="D17" s="78"/>
      <c r="E17" s="76"/>
      <c r="F17" s="81"/>
      <c r="G17" s="61">
        <v>7</v>
      </c>
      <c r="H17" s="116" t="s">
        <v>38</v>
      </c>
      <c r="I17" s="129"/>
      <c r="J17" s="127">
        <f>'SO 3923'!Z38</f>
        <v>0</v>
      </c>
    </row>
    <row r="18" spans="1:26" ht="18" customHeight="1" x14ac:dyDescent="0.25">
      <c r="A18" s="11"/>
      <c r="B18" s="68">
        <v>3</v>
      </c>
      <c r="C18" s="72" t="s">
        <v>33</v>
      </c>
      <c r="D18" s="79">
        <f>'Rekap 3923'!B13</f>
        <v>0</v>
      </c>
      <c r="E18" s="77">
        <f>'Rekap 3923'!C13</f>
        <v>0</v>
      </c>
      <c r="F18" s="82">
        <f>'Rekap 3923'!D13</f>
        <v>0</v>
      </c>
      <c r="G18" s="61">
        <v>8</v>
      </c>
      <c r="H18" s="116" t="s">
        <v>39</v>
      </c>
      <c r="I18" s="129"/>
      <c r="J18" s="127">
        <v>0</v>
      </c>
    </row>
    <row r="19" spans="1:26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 x14ac:dyDescent="0.3">
      <c r="A20" s="11"/>
      <c r="B20" s="68">
        <v>5</v>
      </c>
      <c r="C20" s="74" t="s">
        <v>34</v>
      </c>
      <c r="D20" s="80"/>
      <c r="E20" s="100"/>
      <c r="F20" s="107">
        <f>SUM(F16:F19)</f>
        <v>0</v>
      </c>
      <c r="G20" s="61">
        <v>10</v>
      </c>
      <c r="H20" s="116" t="s">
        <v>34</v>
      </c>
      <c r="I20" s="131"/>
      <c r="J20" s="99">
        <f>SUM(J16:J19)</f>
        <v>0</v>
      </c>
    </row>
    <row r="21" spans="1:26" ht="18" customHeight="1" thickTop="1" x14ac:dyDescent="0.25">
      <c r="A21" s="11"/>
      <c r="B21" s="65" t="s">
        <v>46</v>
      </c>
      <c r="C21" s="69" t="s">
        <v>7</v>
      </c>
      <c r="D21" s="75"/>
      <c r="E21" s="19"/>
      <c r="F21" s="98"/>
      <c r="G21" s="65" t="s">
        <v>52</v>
      </c>
      <c r="H21" s="62" t="s">
        <v>7</v>
      </c>
      <c r="I21" s="29"/>
      <c r="J21" s="132"/>
    </row>
    <row r="22" spans="1:26" ht="18" customHeight="1" x14ac:dyDescent="0.25">
      <c r="A22" s="11"/>
      <c r="B22" s="60">
        <v>11</v>
      </c>
      <c r="C22" s="63" t="s">
        <v>47</v>
      </c>
      <c r="D22" s="87"/>
      <c r="E22" s="89" t="s">
        <v>50</v>
      </c>
      <c r="F22" s="81">
        <f>((F16*U22*0)+(F17*V22*0)+(F18*W22*0))/100</f>
        <v>0</v>
      </c>
      <c r="G22" s="60">
        <v>16</v>
      </c>
      <c r="H22" s="115" t="s">
        <v>53</v>
      </c>
      <c r="I22" s="130" t="s">
        <v>50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48</v>
      </c>
      <c r="D23" s="66"/>
      <c r="E23" s="89" t="s">
        <v>51</v>
      </c>
      <c r="F23" s="82">
        <f>((F16*U23*0)+(F17*V23*0)+(F18*W23*0))/100</f>
        <v>0</v>
      </c>
      <c r="G23" s="61">
        <v>17</v>
      </c>
      <c r="H23" s="116" t="s">
        <v>54</v>
      </c>
      <c r="I23" s="130" t="s">
        <v>50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49</v>
      </c>
      <c r="D24" s="66"/>
      <c r="E24" s="89" t="s">
        <v>50</v>
      </c>
      <c r="F24" s="82">
        <f>((F16*U24*0)+(F17*V24*0)+(F18*W24*0))/100</f>
        <v>0</v>
      </c>
      <c r="G24" s="61">
        <v>18</v>
      </c>
      <c r="H24" s="116" t="s">
        <v>55</v>
      </c>
      <c r="I24" s="130" t="s">
        <v>51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34</v>
      </c>
      <c r="I26" s="131"/>
      <c r="J26" s="99">
        <f>SUM(J22:J25)+SUM(F22:F25)</f>
        <v>0</v>
      </c>
    </row>
    <row r="27" spans="1:26" ht="18" customHeight="1" thickTop="1" x14ac:dyDescent="0.25">
      <c r="A27" s="11"/>
      <c r="B27" s="101"/>
      <c r="C27" s="143" t="s">
        <v>61</v>
      </c>
      <c r="D27" s="136"/>
      <c r="E27" s="102"/>
      <c r="F27" s="30"/>
      <c r="G27" s="109" t="s">
        <v>40</v>
      </c>
      <c r="H27" s="104" t="s">
        <v>41</v>
      </c>
      <c r="I27" s="29"/>
      <c r="J27" s="33"/>
    </row>
    <row r="28" spans="1:26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42</v>
      </c>
      <c r="I28" s="122"/>
      <c r="J28" s="118">
        <f>F20+J20+F26+J26</f>
        <v>0</v>
      </c>
    </row>
    <row r="29" spans="1:26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43</v>
      </c>
      <c r="I29" s="123">
        <f>J28-SUM('SO 3923'!K9:'SO 3923'!K37)</f>
        <v>0</v>
      </c>
      <c r="J29" s="119">
        <f>ROUND(((ROUND(I29,2)*20)*1/100),2)</f>
        <v>0</v>
      </c>
    </row>
    <row r="30" spans="1:26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44</v>
      </c>
      <c r="I30" s="89">
        <f>SUM('SO 3923'!K9:'SO 3923'!K37)</f>
        <v>0</v>
      </c>
      <c r="J30" s="120">
        <f>ROUND(((ROUND(I30,2)*0)/100),2)</f>
        <v>0</v>
      </c>
    </row>
    <row r="31" spans="1:26" ht="18" customHeight="1" x14ac:dyDescent="0.25">
      <c r="A31" s="11"/>
      <c r="B31" s="24"/>
      <c r="C31" s="139"/>
      <c r="D31" s="140"/>
      <c r="E31" s="22"/>
      <c r="F31" s="11"/>
      <c r="G31" s="110">
        <v>24</v>
      </c>
      <c r="H31" s="114" t="s">
        <v>34</v>
      </c>
      <c r="I31" s="113"/>
      <c r="J31" s="133">
        <f>SUM(J28:J30)</f>
        <v>0</v>
      </c>
    </row>
    <row r="32" spans="1:26" ht="18" customHeight="1" thickBot="1" x14ac:dyDescent="0.3">
      <c r="A32" s="11"/>
      <c r="B32" s="48"/>
      <c r="C32" s="117"/>
      <c r="D32" s="124"/>
      <c r="E32" s="84"/>
      <c r="F32" s="85"/>
      <c r="G32" s="60" t="s">
        <v>45</v>
      </c>
      <c r="H32" s="117"/>
      <c r="I32" s="124"/>
      <c r="J32" s="121"/>
    </row>
    <row r="33" spans="1:10" ht="18" customHeight="1" thickTop="1" x14ac:dyDescent="0.25">
      <c r="A33" s="11"/>
      <c r="B33" s="101"/>
      <c r="C33" s="102"/>
      <c r="D33" s="141" t="s">
        <v>59</v>
      </c>
      <c r="E33" s="15"/>
      <c r="F33" s="103"/>
      <c r="G33" s="111">
        <v>26</v>
      </c>
      <c r="H33" s="142" t="s">
        <v>60</v>
      </c>
      <c r="I33" s="30"/>
      <c r="J33" s="112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RowHeight="15" x14ac:dyDescent="0.25"/>
  <cols>
    <col min="1" max="1" width="40.7109375" customWidth="1"/>
    <col min="2" max="4" width="12.7109375" customWidth="1"/>
    <col min="5" max="6" width="15.7109375" customWidth="1"/>
    <col min="10" max="26" width="0" hidden="1" customWidth="1"/>
  </cols>
  <sheetData>
    <row r="1" spans="1:26" x14ac:dyDescent="0.25">
      <c r="A1" s="145" t="s">
        <v>25</v>
      </c>
      <c r="B1" s="144"/>
      <c r="C1" s="144"/>
      <c r="D1" s="145" t="s">
        <v>22</v>
      </c>
      <c r="E1" s="144"/>
      <c r="F1" s="144"/>
      <c r="W1">
        <v>30.126000000000001</v>
      </c>
    </row>
    <row r="2" spans="1:26" x14ac:dyDescent="0.25">
      <c r="A2" s="145" t="s">
        <v>29</v>
      </c>
      <c r="B2" s="144"/>
      <c r="C2" s="144"/>
      <c r="D2" s="145" t="s">
        <v>20</v>
      </c>
      <c r="E2" s="144"/>
      <c r="F2" s="144"/>
    </row>
    <row r="3" spans="1:26" x14ac:dyDescent="0.25">
      <c r="A3" s="145" t="s">
        <v>28</v>
      </c>
      <c r="B3" s="144"/>
      <c r="C3" s="144"/>
      <c r="D3" s="145" t="s">
        <v>65</v>
      </c>
      <c r="E3" s="144"/>
      <c r="F3" s="144"/>
    </row>
    <row r="4" spans="1:26" x14ac:dyDescent="0.25">
      <c r="A4" s="145" t="s">
        <v>1</v>
      </c>
      <c r="B4" s="144"/>
      <c r="C4" s="144"/>
      <c r="D4" s="144"/>
      <c r="E4" s="144"/>
      <c r="F4" s="144"/>
    </row>
    <row r="5" spans="1:26" x14ac:dyDescent="0.25">
      <c r="A5" s="145" t="s">
        <v>541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46" t="s">
        <v>66</v>
      </c>
      <c r="B8" s="144"/>
      <c r="C8" s="144"/>
      <c r="D8" s="144"/>
      <c r="E8" s="144"/>
      <c r="F8" s="144"/>
    </row>
    <row r="9" spans="1:26" x14ac:dyDescent="0.25">
      <c r="A9" s="147" t="s">
        <v>62</v>
      </c>
      <c r="B9" s="147" t="s">
        <v>56</v>
      </c>
      <c r="C9" s="147" t="s">
        <v>57</v>
      </c>
      <c r="D9" s="147" t="s">
        <v>34</v>
      </c>
      <c r="E9" s="147" t="s">
        <v>63</v>
      </c>
      <c r="F9" s="147" t="s">
        <v>64</v>
      </c>
    </row>
    <row r="10" spans="1:26" x14ac:dyDescent="0.25">
      <c r="A10" s="154" t="s">
        <v>410</v>
      </c>
      <c r="B10" s="155"/>
      <c r="C10" s="151"/>
      <c r="D10" s="151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156" t="s">
        <v>411</v>
      </c>
      <c r="B11" s="157">
        <f>'SO 3923'!L27</f>
        <v>0</v>
      </c>
      <c r="C11" s="157">
        <f>'SO 3923'!M27</f>
        <v>0</v>
      </c>
      <c r="D11" s="157">
        <f>'SO 3923'!I27</f>
        <v>0</v>
      </c>
      <c r="E11" s="158">
        <f>'SO 3923'!P27</f>
        <v>0.02</v>
      </c>
      <c r="F11" s="158">
        <f>'SO 3923'!S27</f>
        <v>8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156" t="s">
        <v>542</v>
      </c>
      <c r="B12" s="157">
        <f>'SO 3923'!L35</f>
        <v>0</v>
      </c>
      <c r="C12" s="157">
        <f>'SO 3923'!M35</f>
        <v>0</v>
      </c>
      <c r="D12" s="157">
        <f>'SO 3923'!I35</f>
        <v>0</v>
      </c>
      <c r="E12" s="158">
        <f>'SO 3923'!P35</f>
        <v>0.84</v>
      </c>
      <c r="F12" s="158">
        <f>'SO 3923'!S35</f>
        <v>0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2" t="s">
        <v>410</v>
      </c>
      <c r="B13" s="159">
        <f>'SO 3923'!L37</f>
        <v>0</v>
      </c>
      <c r="C13" s="159">
        <f>'SO 3923'!M37</f>
        <v>0</v>
      </c>
      <c r="D13" s="159">
        <f>'SO 3923'!I37</f>
        <v>0</v>
      </c>
      <c r="E13" s="160">
        <f>'SO 3923'!P37</f>
        <v>0.86</v>
      </c>
      <c r="F13" s="160">
        <f>'SO 3923'!S37</f>
        <v>8</v>
      </c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</row>
    <row r="14" spans="1:26" x14ac:dyDescent="0.25">
      <c r="A14" s="1"/>
      <c r="B14" s="149"/>
      <c r="C14" s="149"/>
      <c r="D14" s="149"/>
      <c r="E14" s="148"/>
      <c r="F14" s="148"/>
    </row>
    <row r="15" spans="1:26" x14ac:dyDescent="0.25">
      <c r="A15" s="2" t="s">
        <v>91</v>
      </c>
      <c r="B15" s="159">
        <f>'SO 3923'!L38</f>
        <v>0</v>
      </c>
      <c r="C15" s="159">
        <f>'SO 3923'!M38</f>
        <v>0</v>
      </c>
      <c r="D15" s="159">
        <f>'SO 3923'!I38</f>
        <v>0</v>
      </c>
      <c r="E15" s="160">
        <f>'SO 3923'!P38</f>
        <v>0.86</v>
      </c>
      <c r="F15" s="160">
        <f>'SO 3923'!S38</f>
        <v>8</v>
      </c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</row>
    <row r="16" spans="1:26" x14ac:dyDescent="0.25">
      <c r="A16" s="1"/>
      <c r="B16" s="149"/>
      <c r="C16" s="149"/>
      <c r="D16" s="149"/>
      <c r="E16" s="148"/>
      <c r="F16" s="148"/>
    </row>
    <row r="17" spans="1:6" x14ac:dyDescent="0.25">
      <c r="A17" s="1"/>
      <c r="B17" s="149"/>
      <c r="C17" s="149"/>
      <c r="D17" s="149"/>
      <c r="E17" s="148"/>
      <c r="F17" s="148"/>
    </row>
    <row r="18" spans="1:6" x14ac:dyDescent="0.25">
      <c r="A18" s="1"/>
      <c r="B18" s="149"/>
      <c r="C18" s="149"/>
      <c r="D18" s="149"/>
      <c r="E18" s="148"/>
      <c r="F18" s="148"/>
    </row>
    <row r="19" spans="1:6" x14ac:dyDescent="0.25">
      <c r="A19" s="1"/>
      <c r="B19" s="149"/>
      <c r="C19" s="149"/>
      <c r="D19" s="149"/>
      <c r="E19" s="148"/>
      <c r="F19" s="148"/>
    </row>
    <row r="20" spans="1:6" x14ac:dyDescent="0.25">
      <c r="A20" s="1"/>
      <c r="B20" s="149"/>
      <c r="C20" s="149"/>
      <c r="D20" s="149"/>
      <c r="E20" s="148"/>
      <c r="F20" s="148"/>
    </row>
    <row r="21" spans="1:6" x14ac:dyDescent="0.25">
      <c r="A21" s="1"/>
      <c r="B21" s="149"/>
      <c r="C21" s="149"/>
      <c r="D21" s="149"/>
      <c r="E21" s="148"/>
      <c r="F21" s="148"/>
    </row>
    <row r="22" spans="1:6" x14ac:dyDescent="0.25">
      <c r="A22" s="1"/>
      <c r="B22" s="149"/>
      <c r="C22" s="149"/>
      <c r="D22" s="149"/>
      <c r="E22" s="148"/>
      <c r="F22" s="148"/>
    </row>
    <row r="23" spans="1:6" x14ac:dyDescent="0.25">
      <c r="A23" s="1"/>
      <c r="B23" s="149"/>
      <c r="C23" s="149"/>
      <c r="D23" s="149"/>
      <c r="E23" s="148"/>
      <c r="F23" s="148"/>
    </row>
    <row r="24" spans="1:6" x14ac:dyDescent="0.25">
      <c r="A24" s="1"/>
      <c r="B24" s="149"/>
      <c r="C24" s="149"/>
      <c r="D24" s="149"/>
      <c r="E24" s="148"/>
      <c r="F24" s="148"/>
    </row>
    <row r="25" spans="1:6" x14ac:dyDescent="0.25">
      <c r="A25" s="1"/>
      <c r="B25" s="149"/>
      <c r="C25" s="149"/>
      <c r="D25" s="149"/>
      <c r="E25" s="148"/>
      <c r="F25" s="148"/>
    </row>
    <row r="26" spans="1:6" x14ac:dyDescent="0.25">
      <c r="A26" s="1"/>
      <c r="B26" s="149"/>
      <c r="C26" s="149"/>
      <c r="D26" s="149"/>
      <c r="E26" s="148"/>
      <c r="F26" s="148"/>
    </row>
    <row r="27" spans="1:6" x14ac:dyDescent="0.25">
      <c r="A27" s="1"/>
      <c r="B27" s="149"/>
      <c r="C27" s="149"/>
      <c r="D27" s="149"/>
      <c r="E27" s="148"/>
      <c r="F27" s="148"/>
    </row>
    <row r="28" spans="1:6" x14ac:dyDescent="0.25">
      <c r="A28" s="1"/>
      <c r="B28" s="149"/>
      <c r="C28" s="149"/>
      <c r="D28" s="149"/>
      <c r="E28" s="148"/>
      <c r="F28" s="148"/>
    </row>
    <row r="29" spans="1:6" x14ac:dyDescent="0.25">
      <c r="A29" s="1"/>
      <c r="B29" s="149"/>
      <c r="C29" s="149"/>
      <c r="D29" s="149"/>
      <c r="E29" s="148"/>
      <c r="F29" s="148"/>
    </row>
    <row r="30" spans="1:6" x14ac:dyDescent="0.25">
      <c r="A30" s="1"/>
      <c r="B30" s="149"/>
      <c r="C30" s="149"/>
      <c r="D30" s="149"/>
      <c r="E30" s="148"/>
      <c r="F30" s="148"/>
    </row>
    <row r="31" spans="1:6" x14ac:dyDescent="0.25">
      <c r="A31" s="1"/>
      <c r="B31" s="149"/>
      <c r="C31" s="149"/>
      <c r="D31" s="149"/>
      <c r="E31" s="148"/>
      <c r="F31" s="148"/>
    </row>
    <row r="32" spans="1:6" x14ac:dyDescent="0.25">
      <c r="A32" s="1"/>
      <c r="B32" s="149"/>
      <c r="C32" s="149"/>
      <c r="D32" s="149"/>
      <c r="E32" s="148"/>
      <c r="F32" s="148"/>
    </row>
    <row r="33" spans="1:6" x14ac:dyDescent="0.25">
      <c r="A33" s="1"/>
      <c r="B33" s="149"/>
      <c r="C33" s="149"/>
      <c r="D33" s="149"/>
      <c r="E33" s="148"/>
      <c r="F33" s="148"/>
    </row>
    <row r="34" spans="1:6" x14ac:dyDescent="0.25">
      <c r="A34" s="1"/>
      <c r="B34" s="149"/>
      <c r="C34" s="149"/>
      <c r="D34" s="149"/>
      <c r="E34" s="148"/>
      <c r="F34" s="148"/>
    </row>
    <row r="35" spans="1:6" x14ac:dyDescent="0.25">
      <c r="A35" s="1"/>
      <c r="B35" s="149"/>
      <c r="C35" s="149"/>
      <c r="D35" s="149"/>
      <c r="E35" s="148"/>
      <c r="F35" s="148"/>
    </row>
    <row r="36" spans="1:6" x14ac:dyDescent="0.25">
      <c r="A36" s="1"/>
      <c r="B36" s="149"/>
      <c r="C36" s="149"/>
      <c r="D36" s="149"/>
      <c r="E36" s="148"/>
      <c r="F36" s="148"/>
    </row>
    <row r="37" spans="1:6" x14ac:dyDescent="0.25">
      <c r="A37" s="1"/>
      <c r="B37" s="149"/>
      <c r="C37" s="149"/>
      <c r="D37" s="149"/>
      <c r="E37" s="148"/>
      <c r="F37" s="148"/>
    </row>
    <row r="38" spans="1:6" x14ac:dyDescent="0.25">
      <c r="A38" s="1"/>
      <c r="B38" s="149"/>
      <c r="C38" s="149"/>
      <c r="D38" s="149"/>
      <c r="E38" s="148"/>
      <c r="F38" s="148"/>
    </row>
    <row r="39" spans="1:6" x14ac:dyDescent="0.25">
      <c r="A39" s="1"/>
      <c r="B39" s="149"/>
      <c r="C39" s="149"/>
      <c r="D39" s="149"/>
      <c r="E39" s="148"/>
      <c r="F39" s="148"/>
    </row>
    <row r="40" spans="1:6" x14ac:dyDescent="0.25">
      <c r="A40" s="1"/>
      <c r="B40" s="149"/>
      <c r="C40" s="149"/>
      <c r="D40" s="149"/>
      <c r="E40" s="148"/>
      <c r="F40" s="148"/>
    </row>
    <row r="41" spans="1:6" x14ac:dyDescent="0.25">
      <c r="A41" s="1"/>
      <c r="B41" s="149"/>
      <c r="C41" s="149"/>
      <c r="D41" s="149"/>
      <c r="E41" s="148"/>
      <c r="F41" s="148"/>
    </row>
    <row r="42" spans="1:6" x14ac:dyDescent="0.25">
      <c r="A42" s="1"/>
      <c r="B42" s="149"/>
      <c r="C42" s="149"/>
      <c r="D42" s="149"/>
      <c r="E42" s="148"/>
      <c r="F42" s="148"/>
    </row>
    <row r="43" spans="1:6" x14ac:dyDescent="0.25">
      <c r="A43" s="1"/>
      <c r="B43" s="149"/>
      <c r="C43" s="149"/>
      <c r="D43" s="149"/>
      <c r="E43" s="148"/>
      <c r="F43" s="148"/>
    </row>
    <row r="44" spans="1:6" x14ac:dyDescent="0.25">
      <c r="A44" s="1"/>
      <c r="B44" s="149"/>
      <c r="C44" s="149"/>
      <c r="D44" s="149"/>
      <c r="E44" s="148"/>
      <c r="F44" s="148"/>
    </row>
    <row r="45" spans="1:6" x14ac:dyDescent="0.25">
      <c r="A45" s="1"/>
      <c r="B45" s="149"/>
      <c r="C45" s="149"/>
      <c r="D45" s="149"/>
      <c r="E45" s="148"/>
      <c r="F45" s="148"/>
    </row>
    <row r="46" spans="1:6" x14ac:dyDescent="0.25">
      <c r="A46" s="1"/>
      <c r="B46" s="149"/>
      <c r="C46" s="149"/>
      <c r="D46" s="149"/>
      <c r="E46" s="148"/>
      <c r="F46" s="148"/>
    </row>
    <row r="47" spans="1:6" x14ac:dyDescent="0.25">
      <c r="A47" s="1"/>
      <c r="B47" s="149"/>
      <c r="C47" s="149"/>
      <c r="D47" s="149"/>
      <c r="E47" s="148"/>
      <c r="F47" s="148"/>
    </row>
    <row r="48" spans="1:6" x14ac:dyDescent="0.25">
      <c r="A48" s="1"/>
      <c r="B48" s="149"/>
      <c r="C48" s="149"/>
      <c r="D48" s="149"/>
      <c r="E48" s="148"/>
      <c r="F48" s="148"/>
    </row>
    <row r="49" spans="1:6" x14ac:dyDescent="0.25">
      <c r="A49" s="1"/>
      <c r="B49" s="149"/>
      <c r="C49" s="149"/>
      <c r="D49" s="149"/>
      <c r="E49" s="148"/>
      <c r="F49" s="148"/>
    </row>
    <row r="50" spans="1:6" x14ac:dyDescent="0.25">
      <c r="A50" s="1"/>
      <c r="B50" s="149"/>
      <c r="C50" s="149"/>
      <c r="D50" s="149"/>
      <c r="E50" s="148"/>
      <c r="F50" s="148"/>
    </row>
    <row r="51" spans="1:6" x14ac:dyDescent="0.25">
      <c r="A51" s="1"/>
      <c r="B51" s="149"/>
      <c r="C51" s="149"/>
      <c r="D51" s="149"/>
      <c r="E51" s="148"/>
      <c r="F51" s="148"/>
    </row>
    <row r="52" spans="1:6" x14ac:dyDescent="0.25">
      <c r="A52" s="1"/>
      <c r="B52" s="149"/>
      <c r="C52" s="149"/>
      <c r="D52" s="149"/>
      <c r="E52" s="148"/>
      <c r="F52" s="148"/>
    </row>
    <row r="53" spans="1:6" x14ac:dyDescent="0.25">
      <c r="A53" s="1"/>
      <c r="B53" s="149"/>
      <c r="C53" s="149"/>
      <c r="D53" s="149"/>
      <c r="E53" s="148"/>
      <c r="F53" s="148"/>
    </row>
    <row r="54" spans="1:6" x14ac:dyDescent="0.25">
      <c r="A54" s="1"/>
      <c r="B54" s="149"/>
      <c r="C54" s="149"/>
      <c r="D54" s="149"/>
      <c r="E54" s="148"/>
      <c r="F54" s="148"/>
    </row>
    <row r="55" spans="1:6" x14ac:dyDescent="0.25">
      <c r="A55" s="1"/>
      <c r="B55" s="149"/>
      <c r="C55" s="149"/>
      <c r="D55" s="149"/>
      <c r="E55" s="148"/>
      <c r="F55" s="148"/>
    </row>
    <row r="56" spans="1:6" x14ac:dyDescent="0.25">
      <c r="A56" s="1"/>
      <c r="B56" s="149"/>
      <c r="C56" s="149"/>
      <c r="D56" s="149"/>
      <c r="E56" s="148"/>
      <c r="F56" s="148"/>
    </row>
    <row r="57" spans="1:6" x14ac:dyDescent="0.25">
      <c r="A57" s="1"/>
      <c r="B57" s="149"/>
      <c r="C57" s="149"/>
      <c r="D57" s="149"/>
      <c r="E57" s="148"/>
      <c r="F57" s="148"/>
    </row>
    <row r="58" spans="1:6" x14ac:dyDescent="0.25">
      <c r="A58" s="1"/>
      <c r="B58" s="149"/>
      <c r="C58" s="149"/>
      <c r="D58" s="149"/>
      <c r="E58" s="148"/>
      <c r="F58" s="148"/>
    </row>
    <row r="59" spans="1:6" x14ac:dyDescent="0.25">
      <c r="A59" s="1"/>
      <c r="B59" s="149"/>
      <c r="C59" s="149"/>
      <c r="D59" s="149"/>
      <c r="E59" s="148"/>
      <c r="F59" s="148"/>
    </row>
    <row r="60" spans="1:6" x14ac:dyDescent="0.25">
      <c r="A60" s="1"/>
      <c r="B60" s="149"/>
      <c r="C60" s="149"/>
      <c r="D60" s="149"/>
      <c r="E60" s="148"/>
      <c r="F60" s="148"/>
    </row>
    <row r="61" spans="1:6" x14ac:dyDescent="0.25">
      <c r="A61" s="1"/>
      <c r="B61" s="149"/>
      <c r="C61" s="149"/>
      <c r="D61" s="149"/>
      <c r="E61" s="148"/>
      <c r="F61" s="148"/>
    </row>
    <row r="62" spans="1:6" x14ac:dyDescent="0.25">
      <c r="A62" s="1"/>
      <c r="B62" s="149"/>
      <c r="C62" s="149"/>
      <c r="D62" s="149"/>
      <c r="E62" s="148"/>
      <c r="F62" s="148"/>
    </row>
    <row r="63" spans="1:6" x14ac:dyDescent="0.25">
      <c r="A63" s="1"/>
      <c r="B63" s="149"/>
      <c r="C63" s="149"/>
      <c r="D63" s="149"/>
      <c r="E63" s="148"/>
      <c r="F63" s="148"/>
    </row>
    <row r="64" spans="1:6" x14ac:dyDescent="0.25">
      <c r="A64" s="1"/>
      <c r="B64" s="149"/>
      <c r="C64" s="149"/>
      <c r="D64" s="149"/>
      <c r="E64" s="148"/>
      <c r="F64" s="148"/>
    </row>
    <row r="65" spans="1:6" x14ac:dyDescent="0.25">
      <c r="A65" s="1"/>
      <c r="B65" s="149"/>
      <c r="C65" s="149"/>
      <c r="D65" s="149"/>
      <c r="E65" s="148"/>
      <c r="F65" s="148"/>
    </row>
    <row r="66" spans="1:6" x14ac:dyDescent="0.25">
      <c r="A66" s="1"/>
      <c r="B66" s="149"/>
      <c r="C66" s="149"/>
      <c r="D66" s="149"/>
      <c r="E66" s="148"/>
      <c r="F66" s="148"/>
    </row>
    <row r="67" spans="1:6" x14ac:dyDescent="0.25">
      <c r="A67" s="1"/>
      <c r="B67" s="149"/>
      <c r="C67" s="149"/>
      <c r="D67" s="149"/>
      <c r="E67" s="148"/>
      <c r="F67" s="148"/>
    </row>
    <row r="68" spans="1:6" x14ac:dyDescent="0.25">
      <c r="A68" s="1"/>
      <c r="B68" s="149"/>
      <c r="C68" s="149"/>
      <c r="D68" s="149"/>
      <c r="E68" s="148"/>
      <c r="F68" s="148"/>
    </row>
    <row r="69" spans="1:6" x14ac:dyDescent="0.25">
      <c r="A69" s="1"/>
      <c r="B69" s="149"/>
      <c r="C69" s="149"/>
      <c r="D69" s="149"/>
      <c r="E69" s="148"/>
      <c r="F69" s="148"/>
    </row>
    <row r="70" spans="1:6" x14ac:dyDescent="0.25">
      <c r="A70" s="1"/>
      <c r="B70" s="149"/>
      <c r="C70" s="149"/>
      <c r="D70" s="149"/>
      <c r="E70" s="148"/>
      <c r="F70" s="148"/>
    </row>
    <row r="71" spans="1:6" x14ac:dyDescent="0.25">
      <c r="A71" s="1"/>
      <c r="B71" s="149"/>
      <c r="C71" s="149"/>
      <c r="D71" s="149"/>
      <c r="E71" s="148"/>
      <c r="F71" s="148"/>
    </row>
    <row r="72" spans="1:6" x14ac:dyDescent="0.25">
      <c r="A72" s="1"/>
      <c r="B72" s="149"/>
      <c r="C72" s="149"/>
      <c r="D72" s="149"/>
      <c r="E72" s="148"/>
      <c r="F72" s="148"/>
    </row>
    <row r="73" spans="1:6" x14ac:dyDescent="0.25">
      <c r="A73" s="1"/>
      <c r="B73" s="149"/>
      <c r="C73" s="149"/>
      <c r="D73" s="149"/>
      <c r="E73" s="148"/>
      <c r="F73" s="148"/>
    </row>
    <row r="74" spans="1:6" x14ac:dyDescent="0.25">
      <c r="A74" s="1"/>
      <c r="B74" s="149"/>
      <c r="C74" s="149"/>
      <c r="D74" s="149"/>
      <c r="E74" s="148"/>
      <c r="F74" s="148"/>
    </row>
    <row r="75" spans="1:6" x14ac:dyDescent="0.25">
      <c r="A75" s="1"/>
      <c r="B75" s="149"/>
      <c r="C75" s="149"/>
      <c r="D75" s="149"/>
      <c r="E75" s="148"/>
      <c r="F75" s="148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workbookViewId="0">
      <pane ySplit="8" topLeftCell="A9" activePane="bottomLeft" state="frozen"/>
      <selection pane="bottomLeft" activeCell="A9" sqref="A9:XFD9"/>
    </sheetView>
  </sheetViews>
  <sheetFormatPr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7" width="9.7109375" customWidth="1"/>
    <col min="8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</cols>
  <sheetData>
    <row r="1" spans="1:26" x14ac:dyDescent="0.25">
      <c r="A1" s="3"/>
      <c r="B1" s="5" t="s">
        <v>25</v>
      </c>
      <c r="C1" s="3"/>
      <c r="D1" s="3"/>
      <c r="E1" s="5" t="s">
        <v>22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29</v>
      </c>
      <c r="C2" s="3"/>
      <c r="D2" s="3"/>
      <c r="E2" s="5" t="s">
        <v>20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28</v>
      </c>
      <c r="C3" s="3"/>
      <c r="D3" s="3"/>
      <c r="E3" s="5" t="s">
        <v>65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541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4" t="s">
        <v>92</v>
      </c>
      <c r="B8" s="164" t="s">
        <v>93</v>
      </c>
      <c r="C8" s="164" t="s">
        <v>94</v>
      </c>
      <c r="D8" s="164" t="s">
        <v>95</v>
      </c>
      <c r="E8" s="164" t="s">
        <v>96</v>
      </c>
      <c r="F8" s="164" t="s">
        <v>97</v>
      </c>
      <c r="G8" s="164" t="s">
        <v>56</v>
      </c>
      <c r="H8" s="164" t="s">
        <v>57</v>
      </c>
      <c r="I8" s="164" t="s">
        <v>98</v>
      </c>
      <c r="J8" s="164"/>
      <c r="K8" s="164"/>
      <c r="L8" s="164"/>
      <c r="M8" s="164"/>
      <c r="N8" s="164"/>
      <c r="O8" s="164"/>
      <c r="P8" s="164" t="s">
        <v>99</v>
      </c>
      <c r="Q8" s="161"/>
      <c r="R8" s="161"/>
      <c r="S8" s="164" t="s">
        <v>100</v>
      </c>
      <c r="T8" s="162"/>
      <c r="U8" s="162"/>
      <c r="V8" s="162"/>
      <c r="W8" s="162"/>
      <c r="X8" s="162"/>
      <c r="Y8" s="162"/>
      <c r="Z8" s="162"/>
    </row>
    <row r="9" spans="1:26" x14ac:dyDescent="0.25">
      <c r="A9" s="150"/>
      <c r="B9" s="150"/>
      <c r="C9" s="165"/>
      <c r="D9" s="154" t="s">
        <v>410</v>
      </c>
      <c r="E9" s="150"/>
      <c r="F9" s="166"/>
      <c r="G9" s="151"/>
      <c r="H9" s="151"/>
      <c r="I9" s="151"/>
      <c r="J9" s="150"/>
      <c r="K9" s="150"/>
      <c r="L9" s="150"/>
      <c r="M9" s="150"/>
      <c r="N9" s="150"/>
      <c r="O9" s="150"/>
      <c r="P9" s="150"/>
      <c r="Q9" s="153"/>
      <c r="R9" s="153"/>
      <c r="S9" s="150"/>
      <c r="T9" s="153"/>
      <c r="U9" s="153"/>
      <c r="V9" s="153"/>
      <c r="W9" s="153"/>
      <c r="X9" s="153"/>
      <c r="Y9" s="153"/>
      <c r="Z9" s="153"/>
    </row>
    <row r="10" spans="1:26" x14ac:dyDescent="0.25">
      <c r="A10" s="156"/>
      <c r="B10" s="156"/>
      <c r="C10" s="156"/>
      <c r="D10" s="156" t="s">
        <v>411</v>
      </c>
      <c r="E10" s="156"/>
      <c r="F10" s="167"/>
      <c r="G10" s="157"/>
      <c r="H10" s="157"/>
      <c r="I10" s="157"/>
      <c r="J10" s="156"/>
      <c r="K10" s="156"/>
      <c r="L10" s="156"/>
      <c r="M10" s="156"/>
      <c r="N10" s="156"/>
      <c r="O10" s="156"/>
      <c r="P10" s="156"/>
      <c r="Q10" s="153"/>
      <c r="R10" s="153"/>
      <c r="S10" s="156"/>
      <c r="T10" s="153"/>
      <c r="U10" s="153"/>
      <c r="V10" s="153"/>
      <c r="W10" s="153"/>
      <c r="X10" s="153"/>
      <c r="Y10" s="153"/>
      <c r="Z10" s="153"/>
    </row>
    <row r="11" spans="1:26" ht="24.95" customHeight="1" x14ac:dyDescent="0.25">
      <c r="A11" s="171"/>
      <c r="B11" s="168" t="s">
        <v>412</v>
      </c>
      <c r="C11" s="172" t="s">
        <v>543</v>
      </c>
      <c r="D11" s="168" t="s">
        <v>544</v>
      </c>
      <c r="E11" s="168" t="s">
        <v>195</v>
      </c>
      <c r="F11" s="169">
        <v>8</v>
      </c>
      <c r="G11" s="170"/>
      <c r="H11" s="170"/>
      <c r="I11" s="170">
        <f t="shared" ref="I11:I26" si="0">ROUND(F11*(G11+H11),2)</f>
        <v>0</v>
      </c>
      <c r="J11" s="168">
        <f t="shared" ref="J11:J26" si="1">ROUND(F11*(N11),2)</f>
        <v>0</v>
      </c>
      <c r="K11" s="1">
        <f t="shared" ref="K11:K26" si="2">ROUND(F11*(O11),2)</f>
        <v>0</v>
      </c>
      <c r="L11" s="1">
        <f t="shared" ref="L11:L26" si="3">ROUND(F11*(G11),2)</f>
        <v>0</v>
      </c>
      <c r="M11" s="1"/>
      <c r="N11" s="1">
        <v>0</v>
      </c>
      <c r="O11" s="1"/>
      <c r="P11" s="167"/>
      <c r="Q11" s="173"/>
      <c r="R11" s="173"/>
      <c r="S11" s="167"/>
      <c r="Z11">
        <v>0</v>
      </c>
    </row>
    <row r="12" spans="1:26" ht="24.95" customHeight="1" x14ac:dyDescent="0.25">
      <c r="A12" s="171"/>
      <c r="B12" s="168" t="s">
        <v>412</v>
      </c>
      <c r="C12" s="172" t="s">
        <v>545</v>
      </c>
      <c r="D12" s="168" t="s">
        <v>546</v>
      </c>
      <c r="E12" s="168" t="s">
        <v>195</v>
      </c>
      <c r="F12" s="169">
        <v>0.5</v>
      </c>
      <c r="G12" s="170"/>
      <c r="H12" s="170"/>
      <c r="I12" s="170">
        <f t="shared" si="0"/>
        <v>0</v>
      </c>
      <c r="J12" s="168">
        <f t="shared" si="1"/>
        <v>0</v>
      </c>
      <c r="K12" s="1">
        <f t="shared" si="2"/>
        <v>0</v>
      </c>
      <c r="L12" s="1">
        <f t="shared" si="3"/>
        <v>0</v>
      </c>
      <c r="M12" s="1"/>
      <c r="N12" s="1">
        <v>0</v>
      </c>
      <c r="O12" s="1"/>
      <c r="P12" s="167"/>
      <c r="Q12" s="173"/>
      <c r="R12" s="173"/>
      <c r="S12" s="167"/>
      <c r="Z12">
        <v>0</v>
      </c>
    </row>
    <row r="13" spans="1:26" ht="24.95" customHeight="1" x14ac:dyDescent="0.25">
      <c r="A13" s="171"/>
      <c r="B13" s="168" t="s">
        <v>412</v>
      </c>
      <c r="C13" s="172" t="s">
        <v>547</v>
      </c>
      <c r="D13" s="168" t="s">
        <v>548</v>
      </c>
      <c r="E13" s="168" t="s">
        <v>137</v>
      </c>
      <c r="F13" s="169">
        <v>9</v>
      </c>
      <c r="G13" s="170"/>
      <c r="H13" s="170"/>
      <c r="I13" s="170">
        <f t="shared" si="0"/>
        <v>0</v>
      </c>
      <c r="J13" s="168">
        <f t="shared" si="1"/>
        <v>0</v>
      </c>
      <c r="K13" s="1">
        <f t="shared" si="2"/>
        <v>0</v>
      </c>
      <c r="L13" s="1">
        <f t="shared" si="3"/>
        <v>0</v>
      </c>
      <c r="M13" s="1"/>
      <c r="N13" s="1">
        <v>0</v>
      </c>
      <c r="O13" s="1"/>
      <c r="P13" s="167"/>
      <c r="Q13" s="173"/>
      <c r="R13" s="173"/>
      <c r="S13" s="167"/>
      <c r="Z13">
        <v>0</v>
      </c>
    </row>
    <row r="14" spans="1:26" ht="24.95" customHeight="1" x14ac:dyDescent="0.25">
      <c r="A14" s="171"/>
      <c r="B14" s="168" t="s">
        <v>412</v>
      </c>
      <c r="C14" s="172" t="s">
        <v>549</v>
      </c>
      <c r="D14" s="168" t="s">
        <v>550</v>
      </c>
      <c r="E14" s="168" t="s">
        <v>195</v>
      </c>
      <c r="F14" s="169">
        <v>16</v>
      </c>
      <c r="G14" s="170"/>
      <c r="H14" s="170"/>
      <c r="I14" s="170">
        <f t="shared" si="0"/>
        <v>0</v>
      </c>
      <c r="J14" s="168">
        <f t="shared" si="1"/>
        <v>0</v>
      </c>
      <c r="K14" s="1">
        <f t="shared" si="2"/>
        <v>0</v>
      </c>
      <c r="L14" s="1">
        <f t="shared" si="3"/>
        <v>0</v>
      </c>
      <c r="M14" s="1"/>
      <c r="N14" s="1">
        <v>0</v>
      </c>
      <c r="O14" s="1"/>
      <c r="P14" s="167"/>
      <c r="Q14" s="173"/>
      <c r="R14" s="173"/>
      <c r="S14" s="167"/>
      <c r="Z14">
        <v>0</v>
      </c>
    </row>
    <row r="15" spans="1:26" ht="24.95" customHeight="1" x14ac:dyDescent="0.25">
      <c r="A15" s="171"/>
      <c r="B15" s="168" t="s">
        <v>412</v>
      </c>
      <c r="C15" s="172" t="s">
        <v>437</v>
      </c>
      <c r="D15" s="168" t="s">
        <v>438</v>
      </c>
      <c r="E15" s="168" t="s">
        <v>439</v>
      </c>
      <c r="F15" s="169">
        <v>8</v>
      </c>
      <c r="G15" s="170"/>
      <c r="H15" s="170"/>
      <c r="I15" s="170">
        <f t="shared" si="0"/>
        <v>0</v>
      </c>
      <c r="J15" s="168">
        <f t="shared" si="1"/>
        <v>0</v>
      </c>
      <c r="K15" s="1">
        <f t="shared" si="2"/>
        <v>0</v>
      </c>
      <c r="L15" s="1">
        <f t="shared" si="3"/>
        <v>0</v>
      </c>
      <c r="M15" s="1"/>
      <c r="N15" s="1">
        <v>0</v>
      </c>
      <c r="O15" s="1"/>
      <c r="P15" s="167"/>
      <c r="Q15" s="173"/>
      <c r="R15" s="173"/>
      <c r="S15" s="167">
        <f>ROUND(F15*(X15),3)</f>
        <v>8</v>
      </c>
      <c r="X15">
        <v>1</v>
      </c>
      <c r="Z15">
        <v>0</v>
      </c>
    </row>
    <row r="16" spans="1:26" ht="24.95" customHeight="1" x14ac:dyDescent="0.25">
      <c r="A16" s="171"/>
      <c r="B16" s="168" t="s">
        <v>412</v>
      </c>
      <c r="C16" s="172" t="s">
        <v>551</v>
      </c>
      <c r="D16" s="168" t="s">
        <v>552</v>
      </c>
      <c r="E16" s="168" t="s">
        <v>195</v>
      </c>
      <c r="F16" s="169">
        <v>8</v>
      </c>
      <c r="G16" s="170"/>
      <c r="H16" s="170"/>
      <c r="I16" s="170">
        <f t="shared" si="0"/>
        <v>0</v>
      </c>
      <c r="J16" s="168">
        <f t="shared" si="1"/>
        <v>0</v>
      </c>
      <c r="K16" s="1">
        <f t="shared" si="2"/>
        <v>0</v>
      </c>
      <c r="L16" s="1">
        <f t="shared" si="3"/>
        <v>0</v>
      </c>
      <c r="M16" s="1"/>
      <c r="N16" s="1">
        <v>0</v>
      </c>
      <c r="O16" s="1"/>
      <c r="P16" s="167"/>
      <c r="Q16" s="173"/>
      <c r="R16" s="173"/>
      <c r="S16" s="167"/>
      <c r="Z16">
        <v>0</v>
      </c>
    </row>
    <row r="17" spans="1:26" ht="24.95" customHeight="1" x14ac:dyDescent="0.25">
      <c r="A17" s="171"/>
      <c r="B17" s="168" t="s">
        <v>442</v>
      </c>
      <c r="C17" s="172" t="s">
        <v>443</v>
      </c>
      <c r="D17" s="168" t="s">
        <v>444</v>
      </c>
      <c r="E17" s="168" t="s">
        <v>445</v>
      </c>
      <c r="F17" s="169">
        <v>9</v>
      </c>
      <c r="G17" s="170"/>
      <c r="H17" s="170"/>
      <c r="I17" s="170">
        <f t="shared" si="0"/>
        <v>0</v>
      </c>
      <c r="J17" s="168">
        <f t="shared" si="1"/>
        <v>0</v>
      </c>
      <c r="K17" s="1">
        <f t="shared" si="2"/>
        <v>0</v>
      </c>
      <c r="L17" s="1">
        <f t="shared" si="3"/>
        <v>0</v>
      </c>
      <c r="M17" s="1"/>
      <c r="N17" s="1">
        <v>0</v>
      </c>
      <c r="O17" s="1"/>
      <c r="P17" s="167"/>
      <c r="Q17" s="173"/>
      <c r="R17" s="173"/>
      <c r="S17" s="167"/>
      <c r="Z17">
        <v>0</v>
      </c>
    </row>
    <row r="18" spans="1:26" ht="24.95" customHeight="1" x14ac:dyDescent="0.25">
      <c r="A18" s="171"/>
      <c r="B18" s="168" t="s">
        <v>449</v>
      </c>
      <c r="C18" s="172" t="s">
        <v>553</v>
      </c>
      <c r="D18" s="168" t="s">
        <v>554</v>
      </c>
      <c r="E18" s="168" t="s">
        <v>137</v>
      </c>
      <c r="F18" s="169">
        <v>2</v>
      </c>
      <c r="G18" s="170"/>
      <c r="H18" s="170"/>
      <c r="I18" s="170">
        <f t="shared" si="0"/>
        <v>0</v>
      </c>
      <c r="J18" s="168">
        <f t="shared" si="1"/>
        <v>0</v>
      </c>
      <c r="K18" s="1">
        <f t="shared" si="2"/>
        <v>0</v>
      </c>
      <c r="L18" s="1">
        <f t="shared" si="3"/>
        <v>0</v>
      </c>
      <c r="M18" s="1">
        <f t="shared" ref="M18:M26" si="4">ROUND(F18*(H18),2)</f>
        <v>0</v>
      </c>
      <c r="N18" s="1">
        <v>0</v>
      </c>
      <c r="O18" s="1"/>
      <c r="P18" s="167"/>
      <c r="Q18" s="173"/>
      <c r="R18" s="173"/>
      <c r="S18" s="167"/>
      <c r="Z18">
        <v>0</v>
      </c>
    </row>
    <row r="19" spans="1:26" ht="24.95" customHeight="1" x14ac:dyDescent="0.25">
      <c r="A19" s="171"/>
      <c r="B19" s="168" t="s">
        <v>449</v>
      </c>
      <c r="C19" s="172" t="s">
        <v>555</v>
      </c>
      <c r="D19" s="168" t="s">
        <v>556</v>
      </c>
      <c r="E19" s="168" t="s">
        <v>137</v>
      </c>
      <c r="F19" s="169">
        <v>3</v>
      </c>
      <c r="G19" s="170"/>
      <c r="H19" s="170"/>
      <c r="I19" s="170">
        <f t="shared" si="0"/>
        <v>0</v>
      </c>
      <c r="J19" s="168">
        <f t="shared" si="1"/>
        <v>0</v>
      </c>
      <c r="K19" s="1">
        <f t="shared" si="2"/>
        <v>0</v>
      </c>
      <c r="L19" s="1">
        <f t="shared" si="3"/>
        <v>0</v>
      </c>
      <c r="M19" s="1">
        <f t="shared" si="4"/>
        <v>0</v>
      </c>
      <c r="N19" s="1">
        <v>0</v>
      </c>
      <c r="O19" s="1"/>
      <c r="P19" s="167"/>
      <c r="Q19" s="173"/>
      <c r="R19" s="173"/>
      <c r="S19" s="167"/>
      <c r="Z19">
        <v>0</v>
      </c>
    </row>
    <row r="20" spans="1:26" ht="24.95" customHeight="1" x14ac:dyDescent="0.25">
      <c r="A20" s="171"/>
      <c r="B20" s="168" t="s">
        <v>449</v>
      </c>
      <c r="C20" s="172" t="s">
        <v>557</v>
      </c>
      <c r="D20" s="168" t="s">
        <v>558</v>
      </c>
      <c r="E20" s="168" t="s">
        <v>137</v>
      </c>
      <c r="F20" s="169">
        <v>1</v>
      </c>
      <c r="G20" s="170"/>
      <c r="H20" s="170"/>
      <c r="I20" s="170">
        <f t="shared" si="0"/>
        <v>0</v>
      </c>
      <c r="J20" s="168">
        <f t="shared" si="1"/>
        <v>0</v>
      </c>
      <c r="K20" s="1">
        <f t="shared" si="2"/>
        <v>0</v>
      </c>
      <c r="L20" s="1">
        <f t="shared" si="3"/>
        <v>0</v>
      </c>
      <c r="M20" s="1">
        <f t="shared" si="4"/>
        <v>0</v>
      </c>
      <c r="N20" s="1">
        <v>0</v>
      </c>
      <c r="O20" s="1"/>
      <c r="P20" s="167"/>
      <c r="Q20" s="173"/>
      <c r="R20" s="173"/>
      <c r="S20" s="167"/>
      <c r="Z20">
        <v>0</v>
      </c>
    </row>
    <row r="21" spans="1:26" ht="24.95" customHeight="1" x14ac:dyDescent="0.25">
      <c r="A21" s="171"/>
      <c r="B21" s="168" t="s">
        <v>449</v>
      </c>
      <c r="C21" s="172" t="s">
        <v>559</v>
      </c>
      <c r="D21" s="168" t="s">
        <v>560</v>
      </c>
      <c r="E21" s="168" t="s">
        <v>137</v>
      </c>
      <c r="F21" s="169">
        <v>2</v>
      </c>
      <c r="G21" s="170"/>
      <c r="H21" s="170"/>
      <c r="I21" s="170">
        <f t="shared" si="0"/>
        <v>0</v>
      </c>
      <c r="J21" s="168">
        <f t="shared" si="1"/>
        <v>0</v>
      </c>
      <c r="K21" s="1">
        <f t="shared" si="2"/>
        <v>0</v>
      </c>
      <c r="L21" s="1">
        <f t="shared" si="3"/>
        <v>0</v>
      </c>
      <c r="M21" s="1">
        <f t="shared" si="4"/>
        <v>0</v>
      </c>
      <c r="N21" s="1">
        <v>0</v>
      </c>
      <c r="O21" s="1"/>
      <c r="P21" s="167"/>
      <c r="Q21" s="173"/>
      <c r="R21" s="173"/>
      <c r="S21" s="167"/>
      <c r="Z21">
        <v>0</v>
      </c>
    </row>
    <row r="22" spans="1:26" ht="24.95" customHeight="1" x14ac:dyDescent="0.25">
      <c r="A22" s="171"/>
      <c r="B22" s="168" t="s">
        <v>449</v>
      </c>
      <c r="C22" s="172" t="s">
        <v>561</v>
      </c>
      <c r="D22" s="168" t="s">
        <v>562</v>
      </c>
      <c r="E22" s="168" t="s">
        <v>195</v>
      </c>
      <c r="F22" s="169">
        <v>16</v>
      </c>
      <c r="G22" s="170"/>
      <c r="H22" s="170"/>
      <c r="I22" s="170">
        <f t="shared" si="0"/>
        <v>0</v>
      </c>
      <c r="J22" s="168">
        <f t="shared" si="1"/>
        <v>0</v>
      </c>
      <c r="K22" s="1">
        <f t="shared" si="2"/>
        <v>0</v>
      </c>
      <c r="L22" s="1">
        <f t="shared" si="3"/>
        <v>0</v>
      </c>
      <c r="M22" s="1">
        <f t="shared" si="4"/>
        <v>0</v>
      </c>
      <c r="N22" s="1">
        <v>0</v>
      </c>
      <c r="O22" s="1"/>
      <c r="P22" s="167">
        <f>ROUND(F22*(R22),3)</f>
        <v>1.4999999999999999E-2</v>
      </c>
      <c r="Q22" s="173"/>
      <c r="R22" s="173">
        <v>9.2000000000000003E-4</v>
      </c>
      <c r="S22" s="167"/>
      <c r="Z22">
        <v>0</v>
      </c>
    </row>
    <row r="23" spans="1:26" ht="24.95" customHeight="1" x14ac:dyDescent="0.25">
      <c r="A23" s="171"/>
      <c r="B23" s="168" t="s">
        <v>449</v>
      </c>
      <c r="C23" s="172" t="s">
        <v>563</v>
      </c>
      <c r="D23" s="168" t="s">
        <v>564</v>
      </c>
      <c r="E23" s="168" t="s">
        <v>195</v>
      </c>
      <c r="F23" s="169">
        <v>0.5</v>
      </c>
      <c r="G23" s="170"/>
      <c r="H23" s="170"/>
      <c r="I23" s="170">
        <f t="shared" si="0"/>
        <v>0</v>
      </c>
      <c r="J23" s="168">
        <f t="shared" si="1"/>
        <v>0</v>
      </c>
      <c r="K23" s="1">
        <f t="shared" si="2"/>
        <v>0</v>
      </c>
      <c r="L23" s="1">
        <f t="shared" si="3"/>
        <v>0</v>
      </c>
      <c r="M23" s="1">
        <f t="shared" si="4"/>
        <v>0</v>
      </c>
      <c r="N23" s="1">
        <v>0</v>
      </c>
      <c r="O23" s="1"/>
      <c r="P23" s="167">
        <f>ROUND(F23*(R23),3)</f>
        <v>0</v>
      </c>
      <c r="Q23" s="173"/>
      <c r="R23" s="173">
        <v>4.0000000000000003E-5</v>
      </c>
      <c r="S23" s="167"/>
      <c r="Z23">
        <v>0</v>
      </c>
    </row>
    <row r="24" spans="1:26" ht="24.95" customHeight="1" x14ac:dyDescent="0.25">
      <c r="A24" s="171"/>
      <c r="B24" s="168" t="s">
        <v>449</v>
      </c>
      <c r="C24" s="172" t="s">
        <v>565</v>
      </c>
      <c r="D24" s="168" t="s">
        <v>566</v>
      </c>
      <c r="E24" s="168" t="s">
        <v>137</v>
      </c>
      <c r="F24" s="169">
        <v>1</v>
      </c>
      <c r="G24" s="170"/>
      <c r="H24" s="170"/>
      <c r="I24" s="170">
        <f t="shared" si="0"/>
        <v>0</v>
      </c>
      <c r="J24" s="168">
        <f t="shared" si="1"/>
        <v>0</v>
      </c>
      <c r="K24" s="1">
        <f t="shared" si="2"/>
        <v>0</v>
      </c>
      <c r="L24" s="1">
        <f t="shared" si="3"/>
        <v>0</v>
      </c>
      <c r="M24" s="1">
        <f t="shared" si="4"/>
        <v>0</v>
      </c>
      <c r="N24" s="1">
        <v>0</v>
      </c>
      <c r="O24" s="1"/>
      <c r="P24" s="167"/>
      <c r="Q24" s="173"/>
      <c r="R24" s="173"/>
      <c r="S24" s="167"/>
      <c r="Z24">
        <v>0</v>
      </c>
    </row>
    <row r="25" spans="1:26" ht="24.95" customHeight="1" x14ac:dyDescent="0.25">
      <c r="A25" s="171"/>
      <c r="B25" s="168" t="s">
        <v>449</v>
      </c>
      <c r="C25" s="172" t="s">
        <v>567</v>
      </c>
      <c r="D25" s="168" t="s">
        <v>568</v>
      </c>
      <c r="E25" s="168" t="s">
        <v>277</v>
      </c>
      <c r="F25" s="169">
        <v>1</v>
      </c>
      <c r="G25" s="170"/>
      <c r="H25" s="170"/>
      <c r="I25" s="170">
        <f t="shared" si="0"/>
        <v>0</v>
      </c>
      <c r="J25" s="168">
        <f t="shared" si="1"/>
        <v>0</v>
      </c>
      <c r="K25" s="1">
        <f t="shared" si="2"/>
        <v>0</v>
      </c>
      <c r="L25" s="1">
        <f t="shared" si="3"/>
        <v>0</v>
      </c>
      <c r="M25" s="1">
        <f t="shared" si="4"/>
        <v>0</v>
      </c>
      <c r="N25" s="1">
        <v>0</v>
      </c>
      <c r="O25" s="1"/>
      <c r="P25" s="167"/>
      <c r="Q25" s="173"/>
      <c r="R25" s="173"/>
      <c r="S25" s="167"/>
      <c r="Z25">
        <v>0</v>
      </c>
    </row>
    <row r="26" spans="1:26" ht="24.95" customHeight="1" x14ac:dyDescent="0.25">
      <c r="A26" s="171"/>
      <c r="B26" s="168" t="s">
        <v>449</v>
      </c>
      <c r="C26" s="172" t="s">
        <v>569</v>
      </c>
      <c r="D26" s="168" t="s">
        <v>570</v>
      </c>
      <c r="E26" s="168" t="s">
        <v>137</v>
      </c>
      <c r="F26" s="169">
        <v>1</v>
      </c>
      <c r="G26" s="170"/>
      <c r="H26" s="170"/>
      <c r="I26" s="170">
        <f t="shared" si="0"/>
        <v>0</v>
      </c>
      <c r="J26" s="168">
        <f t="shared" si="1"/>
        <v>0</v>
      </c>
      <c r="K26" s="1">
        <f t="shared" si="2"/>
        <v>0</v>
      </c>
      <c r="L26" s="1">
        <f t="shared" si="3"/>
        <v>0</v>
      </c>
      <c r="M26" s="1">
        <f t="shared" si="4"/>
        <v>0</v>
      </c>
      <c r="N26" s="1">
        <v>0</v>
      </c>
      <c r="O26" s="1"/>
      <c r="P26" s="167"/>
      <c r="Q26" s="173"/>
      <c r="R26" s="173"/>
      <c r="S26" s="167"/>
      <c r="Z26">
        <v>0</v>
      </c>
    </row>
    <row r="27" spans="1:26" x14ac:dyDescent="0.25">
      <c r="A27" s="156"/>
      <c r="B27" s="156"/>
      <c r="C27" s="156"/>
      <c r="D27" s="156" t="s">
        <v>411</v>
      </c>
      <c r="E27" s="156"/>
      <c r="F27" s="167"/>
      <c r="G27" s="159">
        <f>ROUND((SUM(L10:L26))/1,2)</f>
        <v>0</v>
      </c>
      <c r="H27" s="159">
        <f>ROUND((SUM(M10:M26))/1,2)</f>
        <v>0</v>
      </c>
      <c r="I27" s="159">
        <f>ROUND((SUM(I10:I26))/1,2)</f>
        <v>0</v>
      </c>
      <c r="J27" s="156"/>
      <c r="K27" s="156"/>
      <c r="L27" s="156">
        <f>ROUND((SUM(L10:L26))/1,2)</f>
        <v>0</v>
      </c>
      <c r="M27" s="156">
        <f>ROUND((SUM(M10:M26))/1,2)</f>
        <v>0</v>
      </c>
      <c r="N27" s="156"/>
      <c r="O27" s="156"/>
      <c r="P27" s="174">
        <f>ROUND((SUM(P10:P26))/1,2)</f>
        <v>0.02</v>
      </c>
      <c r="Q27" s="153"/>
      <c r="R27" s="153"/>
      <c r="S27" s="174">
        <f>ROUND((SUM(S10:S26))/1,2)</f>
        <v>8</v>
      </c>
      <c r="T27" s="153"/>
      <c r="U27" s="153"/>
      <c r="V27" s="153"/>
      <c r="W27" s="153"/>
      <c r="X27" s="153"/>
      <c r="Y27" s="153"/>
      <c r="Z27" s="153"/>
    </row>
    <row r="28" spans="1:26" x14ac:dyDescent="0.25">
      <c r="A28" s="1"/>
      <c r="B28" s="1"/>
      <c r="C28" s="1"/>
      <c r="D28" s="1"/>
      <c r="E28" s="1"/>
      <c r="F28" s="163"/>
      <c r="G28" s="149"/>
      <c r="H28" s="149"/>
      <c r="I28" s="149"/>
      <c r="J28" s="1"/>
      <c r="K28" s="1"/>
      <c r="L28" s="1"/>
      <c r="M28" s="1"/>
      <c r="N28" s="1"/>
      <c r="O28" s="1"/>
      <c r="P28" s="1"/>
      <c r="S28" s="1"/>
    </row>
    <row r="29" spans="1:26" x14ac:dyDescent="0.25">
      <c r="A29" s="156"/>
      <c r="B29" s="156"/>
      <c r="C29" s="156"/>
      <c r="D29" s="156" t="s">
        <v>542</v>
      </c>
      <c r="E29" s="156"/>
      <c r="F29" s="167"/>
      <c r="G29" s="157"/>
      <c r="H29" s="157"/>
      <c r="I29" s="157"/>
      <c r="J29" s="156"/>
      <c r="K29" s="156"/>
      <c r="L29" s="156"/>
      <c r="M29" s="156"/>
      <c r="N29" s="156"/>
      <c r="O29" s="156"/>
      <c r="P29" s="156"/>
      <c r="Q29" s="153"/>
      <c r="R29" s="153"/>
      <c r="S29" s="156"/>
      <c r="T29" s="153"/>
      <c r="U29" s="153"/>
      <c r="V29" s="153"/>
      <c r="W29" s="153"/>
      <c r="X29" s="153"/>
      <c r="Y29" s="153"/>
      <c r="Z29" s="153"/>
    </row>
    <row r="30" spans="1:26" ht="24.95" customHeight="1" x14ac:dyDescent="0.25">
      <c r="A30" s="171"/>
      <c r="B30" s="168" t="s">
        <v>571</v>
      </c>
      <c r="C30" s="172" t="s">
        <v>572</v>
      </c>
      <c r="D30" s="168" t="s">
        <v>573</v>
      </c>
      <c r="E30" s="168" t="s">
        <v>195</v>
      </c>
      <c r="F30" s="169">
        <v>8</v>
      </c>
      <c r="G30" s="170"/>
      <c r="H30" s="170"/>
      <c r="I30" s="170">
        <f>ROUND(F30*(G30+H30),2)</f>
        <v>0</v>
      </c>
      <c r="J30" s="168">
        <f>ROUND(F30*(N30),2)</f>
        <v>0</v>
      </c>
      <c r="K30" s="1">
        <f>ROUND(F30*(O30),2)</f>
        <v>0</v>
      </c>
      <c r="L30" s="1">
        <f>ROUND(F30*(G30),2)</f>
        <v>0</v>
      </c>
      <c r="M30" s="1"/>
      <c r="N30" s="1">
        <v>0</v>
      </c>
      <c r="O30" s="1"/>
      <c r="P30" s="167"/>
      <c r="Q30" s="173"/>
      <c r="R30" s="173"/>
      <c r="S30" s="167"/>
      <c r="Z30">
        <v>0</v>
      </c>
    </row>
    <row r="31" spans="1:26" ht="24.95" customHeight="1" x14ac:dyDescent="0.25">
      <c r="A31" s="171"/>
      <c r="B31" s="168" t="s">
        <v>571</v>
      </c>
      <c r="C31" s="172" t="s">
        <v>574</v>
      </c>
      <c r="D31" s="168" t="s">
        <v>575</v>
      </c>
      <c r="E31" s="168" t="s">
        <v>195</v>
      </c>
      <c r="F31" s="169">
        <v>8</v>
      </c>
      <c r="G31" s="170"/>
      <c r="H31" s="170"/>
      <c r="I31" s="170">
        <f>ROUND(F31*(G31+H31),2)</f>
        <v>0</v>
      </c>
      <c r="J31" s="168">
        <f>ROUND(F31*(N31),2)</f>
        <v>0</v>
      </c>
      <c r="K31" s="1">
        <f>ROUND(F31*(O31),2)</f>
        <v>0</v>
      </c>
      <c r="L31" s="1">
        <f>ROUND(F31*(G31),2)</f>
        <v>0</v>
      </c>
      <c r="M31" s="1"/>
      <c r="N31" s="1">
        <v>0</v>
      </c>
      <c r="O31" s="1"/>
      <c r="P31" s="167"/>
      <c r="Q31" s="173"/>
      <c r="R31" s="173"/>
      <c r="S31" s="167"/>
      <c r="Z31">
        <v>0</v>
      </c>
    </row>
    <row r="32" spans="1:26" ht="24.95" customHeight="1" x14ac:dyDescent="0.25">
      <c r="A32" s="171"/>
      <c r="B32" s="168" t="s">
        <v>571</v>
      </c>
      <c r="C32" s="172" t="s">
        <v>576</v>
      </c>
      <c r="D32" s="168" t="s">
        <v>577</v>
      </c>
      <c r="E32" s="168" t="s">
        <v>117</v>
      </c>
      <c r="F32" s="169">
        <v>2.8</v>
      </c>
      <c r="G32" s="170"/>
      <c r="H32" s="170"/>
      <c r="I32" s="170">
        <f>ROUND(F32*(G32+H32),2)</f>
        <v>0</v>
      </c>
      <c r="J32" s="168">
        <f>ROUND(F32*(N32),2)</f>
        <v>0</v>
      </c>
      <c r="K32" s="1">
        <f>ROUND(F32*(O32),2)</f>
        <v>0</v>
      </c>
      <c r="L32" s="1">
        <f>ROUND(F32*(G32),2)</f>
        <v>0</v>
      </c>
      <c r="M32" s="1"/>
      <c r="N32" s="1">
        <v>0</v>
      </c>
      <c r="O32" s="1"/>
      <c r="P32" s="167"/>
      <c r="Q32" s="173"/>
      <c r="R32" s="173"/>
      <c r="S32" s="167"/>
      <c r="Z32">
        <v>0</v>
      </c>
    </row>
    <row r="33" spans="1:26" ht="24.95" customHeight="1" x14ac:dyDescent="0.25">
      <c r="A33" s="171"/>
      <c r="B33" s="168" t="s">
        <v>511</v>
      </c>
      <c r="C33" s="172" t="s">
        <v>578</v>
      </c>
      <c r="D33" s="168" t="s">
        <v>579</v>
      </c>
      <c r="E33" s="168" t="s">
        <v>117</v>
      </c>
      <c r="F33" s="169">
        <v>2.4</v>
      </c>
      <c r="G33" s="170"/>
      <c r="H33" s="170"/>
      <c r="I33" s="170">
        <f>ROUND(F33*(G33+H33),2)</f>
        <v>0</v>
      </c>
      <c r="J33" s="168">
        <f>ROUND(F33*(N33),2)</f>
        <v>0</v>
      </c>
      <c r="K33" s="1">
        <f>ROUND(F33*(O33),2)</f>
        <v>0</v>
      </c>
      <c r="L33" s="1">
        <f>ROUND(F33*(G33),2)</f>
        <v>0</v>
      </c>
      <c r="M33" s="1">
        <f>ROUND(F33*(H33),2)</f>
        <v>0</v>
      </c>
      <c r="N33" s="1">
        <v>0</v>
      </c>
      <c r="O33" s="1"/>
      <c r="P33" s="167">
        <f>ROUND(F33*(R33),3)</f>
        <v>2E-3</v>
      </c>
      <c r="Q33" s="173"/>
      <c r="R33" s="173">
        <v>7.9000000000000001E-4</v>
      </c>
      <c r="S33" s="167"/>
      <c r="Z33">
        <v>0</v>
      </c>
    </row>
    <row r="34" spans="1:26" ht="24.95" customHeight="1" x14ac:dyDescent="0.25">
      <c r="A34" s="171"/>
      <c r="B34" s="168" t="s">
        <v>490</v>
      </c>
      <c r="C34" s="172" t="s">
        <v>580</v>
      </c>
      <c r="D34" s="168" t="s">
        <v>581</v>
      </c>
      <c r="E34" s="168" t="s">
        <v>134</v>
      </c>
      <c r="F34" s="169">
        <v>0.84167999999999998</v>
      </c>
      <c r="G34" s="170"/>
      <c r="H34" s="170"/>
      <c r="I34" s="170">
        <f>ROUND(F34*(G34+H34),2)</f>
        <v>0</v>
      </c>
      <c r="J34" s="168">
        <f>ROUND(F34*(N34),2)</f>
        <v>0</v>
      </c>
      <c r="K34" s="1">
        <f>ROUND(F34*(O34),2)</f>
        <v>0</v>
      </c>
      <c r="L34" s="1">
        <f>ROUND(F34*(G34),2)</f>
        <v>0</v>
      </c>
      <c r="M34" s="1">
        <f>ROUND(F34*(H34),2)</f>
        <v>0</v>
      </c>
      <c r="N34" s="1">
        <v>0</v>
      </c>
      <c r="O34" s="1"/>
      <c r="P34" s="167">
        <f>ROUND(F34*(R34),3)</f>
        <v>0.84199999999999997</v>
      </c>
      <c r="Q34" s="173"/>
      <c r="R34" s="173">
        <v>1</v>
      </c>
      <c r="S34" s="167"/>
      <c r="Z34">
        <v>0</v>
      </c>
    </row>
    <row r="35" spans="1:26" x14ac:dyDescent="0.25">
      <c r="A35" s="156"/>
      <c r="B35" s="156"/>
      <c r="C35" s="156"/>
      <c r="D35" s="156" t="s">
        <v>542</v>
      </c>
      <c r="E35" s="156"/>
      <c r="F35" s="167"/>
      <c r="G35" s="159">
        <f>ROUND((SUM(L29:L34))/1,2)</f>
        <v>0</v>
      </c>
      <c r="H35" s="159">
        <f>ROUND((SUM(M29:M34))/1,2)</f>
        <v>0</v>
      </c>
      <c r="I35" s="159">
        <f>ROUND((SUM(I29:I34))/1,2)</f>
        <v>0</v>
      </c>
      <c r="J35" s="156"/>
      <c r="K35" s="156"/>
      <c r="L35" s="156">
        <f>ROUND((SUM(L29:L34))/1,2)</f>
        <v>0</v>
      </c>
      <c r="M35" s="156">
        <f>ROUND((SUM(M29:M34))/1,2)</f>
        <v>0</v>
      </c>
      <c r="N35" s="156"/>
      <c r="O35" s="156"/>
      <c r="P35" s="174">
        <f>ROUND((SUM(P29:P34))/1,2)</f>
        <v>0.84</v>
      </c>
      <c r="S35" s="167">
        <f>ROUND((SUM(S29:S34))/1,2)</f>
        <v>0</v>
      </c>
    </row>
    <row r="36" spans="1:26" x14ac:dyDescent="0.25">
      <c r="A36" s="1"/>
      <c r="B36" s="1"/>
      <c r="C36" s="1"/>
      <c r="D36" s="1"/>
      <c r="E36" s="1"/>
      <c r="F36" s="163"/>
      <c r="G36" s="149"/>
      <c r="H36" s="149"/>
      <c r="I36" s="149"/>
      <c r="J36" s="1"/>
      <c r="K36" s="1"/>
      <c r="L36" s="1"/>
      <c r="M36" s="1"/>
      <c r="N36" s="1"/>
      <c r="O36" s="1"/>
      <c r="P36" s="1"/>
      <c r="S36" s="1"/>
    </row>
    <row r="37" spans="1:26" x14ac:dyDescent="0.25">
      <c r="A37" s="156"/>
      <c r="B37" s="156"/>
      <c r="C37" s="156"/>
      <c r="D37" s="2" t="s">
        <v>410</v>
      </c>
      <c r="E37" s="156"/>
      <c r="F37" s="167"/>
      <c r="G37" s="159">
        <f>ROUND((SUM(L9:L36))/2,2)</f>
        <v>0</v>
      </c>
      <c r="H37" s="159">
        <f>ROUND((SUM(M9:M36))/2,2)</f>
        <v>0</v>
      </c>
      <c r="I37" s="159">
        <f>ROUND((SUM(I9:I36))/2,2)</f>
        <v>0</v>
      </c>
      <c r="J37" s="156"/>
      <c r="K37" s="156"/>
      <c r="L37" s="156">
        <f>ROUND((SUM(L9:L36))/2,2)</f>
        <v>0</v>
      </c>
      <c r="M37" s="156">
        <f>ROUND((SUM(M9:M36))/2,2)</f>
        <v>0</v>
      </c>
      <c r="N37" s="156"/>
      <c r="O37" s="156"/>
      <c r="P37" s="174">
        <f>ROUND((SUM(P9:P36))/2,2)</f>
        <v>0.86</v>
      </c>
      <c r="S37" s="174">
        <f>ROUND((SUM(S9:S36))/2,2)</f>
        <v>8</v>
      </c>
    </row>
    <row r="38" spans="1:26" x14ac:dyDescent="0.25">
      <c r="A38" s="175"/>
      <c r="B38" s="175" t="s">
        <v>16</v>
      </c>
      <c r="C38" s="175"/>
      <c r="D38" s="175"/>
      <c r="E38" s="175"/>
      <c r="F38" s="176" t="s">
        <v>91</v>
      </c>
      <c r="G38" s="177">
        <f>ROUND((SUM(L9:L37))/3,2)</f>
        <v>0</v>
      </c>
      <c r="H38" s="177">
        <f>ROUND((SUM(M9:M37))/3,2)</f>
        <v>0</v>
      </c>
      <c r="I38" s="177">
        <f>ROUND((SUM(I9:I37))/3,2)</f>
        <v>0</v>
      </c>
      <c r="J38" s="175"/>
      <c r="K38" s="175">
        <f>ROUND((SUM(K9:K37)),2)</f>
        <v>0</v>
      </c>
      <c r="L38" s="175">
        <f>ROUND((SUM(L9:L37))/3,2)</f>
        <v>0</v>
      </c>
      <c r="M38" s="175">
        <f>ROUND((SUM(M9:M37))/3,2)</f>
        <v>0</v>
      </c>
      <c r="N38" s="175"/>
      <c r="O38" s="175"/>
      <c r="P38" s="176">
        <f>ROUND((SUM(P9:P37))/3,2)</f>
        <v>0.86</v>
      </c>
      <c r="S38" s="176">
        <f>ROUND((SUM(S9:S37))/3,2)</f>
        <v>8</v>
      </c>
      <c r="Z38">
        <f>(SUM(Z9:Z37))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HASIČSKÁ ZBROJNICA KURIMKA / ELEKTRICKÁ PRÍPOJKA</oddHeader>
    <oddFooter>&amp;RStrana &amp;P z &amp;N    &amp;L&amp;7Spracované systémom Systematic®pyramida.wsn, tel.: 051 77 10 585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/>
  </sheetViews>
  <sheetFormatPr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586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6" t="s">
        <v>1</v>
      </c>
      <c r="C2" s="38"/>
      <c r="D2" s="39"/>
      <c r="E2" s="39"/>
      <c r="F2" s="39"/>
      <c r="G2" s="43" t="s">
        <v>18</v>
      </c>
      <c r="H2" s="16"/>
      <c r="I2" s="27"/>
      <c r="J2" s="31"/>
    </row>
    <row r="3" spans="1:23" ht="18" customHeight="1" x14ac:dyDescent="0.25">
      <c r="A3" s="11"/>
      <c r="B3" s="23"/>
      <c r="C3" s="20"/>
      <c r="D3" s="17"/>
      <c r="E3" s="17"/>
      <c r="F3" s="17"/>
      <c r="G3" s="46" t="s">
        <v>20</v>
      </c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28"/>
      <c r="J4" s="32"/>
    </row>
    <row r="5" spans="1:23" ht="18" customHeight="1" thickBot="1" x14ac:dyDescent="0.3">
      <c r="A5" s="11"/>
      <c r="B5" s="45" t="s">
        <v>21</v>
      </c>
      <c r="C5" s="20"/>
      <c r="D5" s="17"/>
      <c r="E5" s="17"/>
      <c r="F5" s="46" t="s">
        <v>22</v>
      </c>
      <c r="G5" s="17"/>
      <c r="H5" s="17"/>
      <c r="I5" s="44" t="s">
        <v>23</v>
      </c>
      <c r="J5" s="47" t="s">
        <v>24</v>
      </c>
    </row>
    <row r="6" spans="1:23" ht="18" customHeight="1" thickTop="1" x14ac:dyDescent="0.25">
      <c r="A6" s="11"/>
      <c r="B6" s="56" t="s">
        <v>25</v>
      </c>
      <c r="C6" s="52"/>
      <c r="D6" s="53"/>
      <c r="E6" s="53"/>
      <c r="F6" s="53"/>
      <c r="G6" s="57" t="s">
        <v>26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27</v>
      </c>
      <c r="H7" s="18"/>
      <c r="I7" s="29"/>
      <c r="J7" s="50"/>
    </row>
    <row r="8" spans="1:23" ht="18" customHeight="1" x14ac:dyDescent="0.25">
      <c r="A8" s="11"/>
      <c r="B8" s="45" t="s">
        <v>28</v>
      </c>
      <c r="C8" s="20"/>
      <c r="D8" s="17"/>
      <c r="E8" s="17"/>
      <c r="F8" s="17"/>
      <c r="G8" s="46" t="s">
        <v>26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27</v>
      </c>
      <c r="H9" s="17"/>
      <c r="I9" s="28"/>
      <c r="J9" s="32"/>
    </row>
    <row r="10" spans="1:23" ht="18" customHeight="1" x14ac:dyDescent="0.25">
      <c r="A10" s="11"/>
      <c r="B10" s="45" t="s">
        <v>29</v>
      </c>
      <c r="C10" s="20"/>
      <c r="D10" s="17"/>
      <c r="E10" s="17"/>
      <c r="F10" s="17"/>
      <c r="G10" s="46" t="s">
        <v>26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27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30</v>
      </c>
      <c r="C15" s="92" t="s">
        <v>6</v>
      </c>
      <c r="D15" s="92" t="s">
        <v>56</v>
      </c>
      <c r="E15" s="93" t="s">
        <v>57</v>
      </c>
      <c r="F15" s="105" t="s">
        <v>58</v>
      </c>
      <c r="G15" s="59" t="s">
        <v>35</v>
      </c>
      <c r="H15" s="62" t="s">
        <v>36</v>
      </c>
      <c r="I15" s="27"/>
      <c r="J15" s="55"/>
    </row>
    <row r="16" spans="1:23" ht="18" customHeight="1" x14ac:dyDescent="0.25">
      <c r="A16" s="11"/>
      <c r="B16" s="94">
        <v>1</v>
      </c>
      <c r="C16" s="95" t="s">
        <v>31</v>
      </c>
      <c r="D16" s="96">
        <f>'Kryci_list 3917'!D16+'Kryci_list 3918'!D16+'Kryci_list 3921'!D16+'Kryci_list 3922'!D16+'Kryci_list 3923'!D16</f>
        <v>0</v>
      </c>
      <c r="E16" s="97">
        <f>'Kryci_list 3917'!E16+'Kryci_list 3918'!E16+'Kryci_list 3921'!E16+'Kryci_list 3922'!E16+'Kryci_list 3923'!E16</f>
        <v>0</v>
      </c>
      <c r="F16" s="106">
        <f>'Kryci_list 3917'!F16+'Kryci_list 3918'!F16+'Kryci_list 3921'!F16+'Kryci_list 3922'!F16+'Kryci_list 3923'!F16</f>
        <v>0</v>
      </c>
      <c r="G16" s="60">
        <v>6</v>
      </c>
      <c r="H16" s="115" t="s">
        <v>37</v>
      </c>
      <c r="I16" s="129"/>
      <c r="J16" s="126">
        <f>Rekapitulácia!F12</f>
        <v>0</v>
      </c>
    </row>
    <row r="17" spans="1:10" ht="18" customHeight="1" x14ac:dyDescent="0.25">
      <c r="A17" s="11"/>
      <c r="B17" s="67">
        <v>2</v>
      </c>
      <c r="C17" s="71" t="s">
        <v>32</v>
      </c>
      <c r="D17" s="78">
        <f>'Kryci_list 3917'!D17+'Kryci_list 3918'!D17+'Kryci_list 3921'!D17+'Kryci_list 3922'!D17+'Kryci_list 3923'!D17</f>
        <v>0</v>
      </c>
      <c r="E17" s="76">
        <f>'Kryci_list 3917'!E17+'Kryci_list 3918'!E17+'Kryci_list 3921'!E17+'Kryci_list 3922'!E17+'Kryci_list 3923'!E17</f>
        <v>0</v>
      </c>
      <c r="F17" s="81">
        <f>'Kryci_list 3917'!F17+'Kryci_list 3918'!F17+'Kryci_list 3921'!F17+'Kryci_list 3922'!F17+'Kryci_list 3923'!F17</f>
        <v>0</v>
      </c>
      <c r="G17" s="61">
        <v>7</v>
      </c>
      <c r="H17" s="116" t="s">
        <v>38</v>
      </c>
      <c r="I17" s="129"/>
      <c r="J17" s="127">
        <f>Rekapitulácia!E12</f>
        <v>0</v>
      </c>
    </row>
    <row r="18" spans="1:10" ht="18" customHeight="1" x14ac:dyDescent="0.25">
      <c r="A18" s="11"/>
      <c r="B18" s="68">
        <v>3</v>
      </c>
      <c r="C18" s="72" t="s">
        <v>33</v>
      </c>
      <c r="D18" s="79">
        <f>'Kryci_list 3917'!D18+'Kryci_list 3918'!D18+'Kryci_list 3921'!D18+'Kryci_list 3922'!D18+'Kryci_list 3923'!D18</f>
        <v>0</v>
      </c>
      <c r="E18" s="77">
        <f>'Kryci_list 3917'!E18+'Kryci_list 3918'!E18+'Kryci_list 3921'!E18+'Kryci_list 3922'!E18+'Kryci_list 3923'!E18</f>
        <v>0</v>
      </c>
      <c r="F18" s="82">
        <f>'Kryci_list 3917'!F18+'Kryci_list 3918'!F18+'Kryci_list 3921'!F18+'Kryci_list 3922'!F18+'Kryci_list 3923'!F18</f>
        <v>0</v>
      </c>
      <c r="G18" s="61">
        <v>8</v>
      </c>
      <c r="H18" s="116" t="s">
        <v>39</v>
      </c>
      <c r="I18" s="129"/>
      <c r="J18" s="127">
        <f>Rekapitulácia!D12</f>
        <v>0</v>
      </c>
    </row>
    <row r="19" spans="1:10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10" ht="18" customHeight="1" thickBot="1" x14ac:dyDescent="0.3">
      <c r="A20" s="11"/>
      <c r="B20" s="68">
        <v>5</v>
      </c>
      <c r="C20" s="74" t="s">
        <v>34</v>
      </c>
      <c r="D20" s="80"/>
      <c r="E20" s="100"/>
      <c r="F20" s="107">
        <f>SUM(F16:F19)</f>
        <v>0</v>
      </c>
      <c r="G20" s="61">
        <v>10</v>
      </c>
      <c r="H20" s="116" t="s">
        <v>34</v>
      </c>
      <c r="I20" s="131"/>
      <c r="J20" s="99">
        <f>SUM(J16:J19)</f>
        <v>0</v>
      </c>
    </row>
    <row r="21" spans="1:10" ht="18" customHeight="1" thickTop="1" x14ac:dyDescent="0.25">
      <c r="A21" s="11"/>
      <c r="B21" s="65" t="s">
        <v>46</v>
      </c>
      <c r="C21" s="69" t="s">
        <v>7</v>
      </c>
      <c r="D21" s="75"/>
      <c r="E21" s="19"/>
      <c r="F21" s="98"/>
      <c r="G21" s="65" t="s">
        <v>52</v>
      </c>
      <c r="H21" s="62" t="s">
        <v>7</v>
      </c>
      <c r="I21" s="29"/>
      <c r="J21" s="132"/>
    </row>
    <row r="22" spans="1:10" ht="18" customHeight="1" x14ac:dyDescent="0.25">
      <c r="A22" s="11"/>
      <c r="B22" s="60">
        <v>11</v>
      </c>
      <c r="C22" s="63" t="s">
        <v>47</v>
      </c>
      <c r="D22" s="87"/>
      <c r="E22" s="90"/>
      <c r="F22" s="81">
        <f>'Kryci_list 3917'!F22+'Kryci_list 3918'!F22+'Kryci_list 3921'!F22+'Kryci_list 3922'!F22+'Kryci_list 3923'!F22</f>
        <v>0</v>
      </c>
      <c r="G22" s="60">
        <v>16</v>
      </c>
      <c r="H22" s="115" t="s">
        <v>53</v>
      </c>
      <c r="I22" s="129"/>
      <c r="J22" s="126">
        <f>'Kryci_list 3917'!J22+'Kryci_list 3918'!J22+'Kryci_list 3921'!J22+'Kryci_list 3922'!J22+'Kryci_list 3923'!J22</f>
        <v>0</v>
      </c>
    </row>
    <row r="23" spans="1:10" ht="18" customHeight="1" x14ac:dyDescent="0.25">
      <c r="A23" s="11"/>
      <c r="B23" s="61">
        <v>12</v>
      </c>
      <c r="C23" s="64" t="s">
        <v>48</v>
      </c>
      <c r="D23" s="66"/>
      <c r="E23" s="90"/>
      <c r="F23" s="82">
        <f>'Kryci_list 3917'!F23+'Kryci_list 3918'!F23+'Kryci_list 3921'!F23+'Kryci_list 3922'!F23+'Kryci_list 3923'!F23</f>
        <v>0</v>
      </c>
      <c r="G23" s="61">
        <v>17</v>
      </c>
      <c r="H23" s="116" t="s">
        <v>54</v>
      </c>
      <c r="I23" s="129"/>
      <c r="J23" s="127">
        <f>'Kryci_list 3917'!J23+'Kryci_list 3918'!J23+'Kryci_list 3921'!J23+'Kryci_list 3922'!J23+'Kryci_list 3923'!J23</f>
        <v>0</v>
      </c>
    </row>
    <row r="24" spans="1:10" ht="18" customHeight="1" x14ac:dyDescent="0.25">
      <c r="A24" s="11"/>
      <c r="B24" s="61">
        <v>13</v>
      </c>
      <c r="C24" s="64" t="s">
        <v>49</v>
      </c>
      <c r="D24" s="66"/>
      <c r="E24" s="90"/>
      <c r="F24" s="82">
        <f>'Kryci_list 3917'!F24+'Kryci_list 3918'!F24+'Kryci_list 3921'!F24+'Kryci_list 3922'!F24+'Kryci_list 3923'!F24</f>
        <v>0</v>
      </c>
      <c r="G24" s="61">
        <v>18</v>
      </c>
      <c r="H24" s="116" t="s">
        <v>55</v>
      </c>
      <c r="I24" s="129"/>
      <c r="J24" s="127">
        <f>'Kryci_list 3917'!J24+'Kryci_list 3918'!J24+'Kryci_list 3921'!J24+'Kryci_list 3922'!J24+'Kryci_list 3923'!J24</f>
        <v>0</v>
      </c>
    </row>
    <row r="25" spans="1:10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7"/>
    </row>
    <row r="26" spans="1:10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34</v>
      </c>
      <c r="I26" s="131"/>
      <c r="J26" s="99">
        <f>SUM(J22:J25)+SUM(F22:F25)</f>
        <v>0</v>
      </c>
    </row>
    <row r="27" spans="1:10" ht="18" customHeight="1" thickTop="1" x14ac:dyDescent="0.25">
      <c r="A27" s="11"/>
      <c r="B27" s="101"/>
      <c r="C27" s="143" t="s">
        <v>61</v>
      </c>
      <c r="D27" s="136"/>
      <c r="E27" s="102"/>
      <c r="F27" s="30"/>
      <c r="G27" s="109" t="s">
        <v>40</v>
      </c>
      <c r="H27" s="104" t="s">
        <v>41</v>
      </c>
      <c r="I27" s="29"/>
      <c r="J27" s="33"/>
    </row>
    <row r="28" spans="1:10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42</v>
      </c>
      <c r="I28" s="122"/>
      <c r="J28" s="118">
        <f>F20+J20+F26+J26</f>
        <v>0</v>
      </c>
    </row>
    <row r="29" spans="1:10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43</v>
      </c>
      <c r="I29" s="123">
        <f>Rekapitulácia!B13</f>
        <v>0</v>
      </c>
      <c r="J29" s="119">
        <f>ROUND(((ROUND(I29,2)*20)/100),2)*1</f>
        <v>0</v>
      </c>
    </row>
    <row r="30" spans="1:10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44</v>
      </c>
      <c r="I30" s="89">
        <f>Rekapitulácia!B14</f>
        <v>0</v>
      </c>
      <c r="J30" s="120">
        <f>ROUND(((ROUND(I30,2)*0)/100),2)</f>
        <v>0</v>
      </c>
    </row>
    <row r="31" spans="1:10" ht="18" customHeight="1" x14ac:dyDescent="0.25">
      <c r="A31" s="11"/>
      <c r="B31" s="24"/>
      <c r="C31" s="139"/>
      <c r="D31" s="140"/>
      <c r="E31" s="22"/>
      <c r="F31" s="11"/>
      <c r="G31" s="61">
        <v>24</v>
      </c>
      <c r="H31" s="116" t="s">
        <v>34</v>
      </c>
      <c r="I31" s="28"/>
      <c r="J31" s="191">
        <f>SUM(J28:J30)</f>
        <v>0</v>
      </c>
    </row>
    <row r="32" spans="1:10" ht="18" customHeight="1" thickBot="1" x14ac:dyDescent="0.3">
      <c r="A32" s="11"/>
      <c r="B32" s="48"/>
      <c r="C32" s="117"/>
      <c r="D32" s="124"/>
      <c r="E32" s="84"/>
      <c r="F32" s="85"/>
      <c r="G32" s="187" t="s">
        <v>45</v>
      </c>
      <c r="H32" s="188"/>
      <c r="I32" s="189"/>
      <c r="J32" s="190"/>
    </row>
    <row r="33" spans="1:10" ht="18" customHeight="1" thickTop="1" x14ac:dyDescent="0.25">
      <c r="A33" s="11"/>
      <c r="B33" s="101"/>
      <c r="C33" s="102"/>
      <c r="D33" s="141" t="s">
        <v>59</v>
      </c>
      <c r="E33" s="15"/>
      <c r="F33" s="15"/>
      <c r="G33" s="14"/>
      <c r="H33" s="141" t="s">
        <v>60</v>
      </c>
      <c r="I33" s="30"/>
      <c r="J33" s="34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workbookViewId="0"/>
  </sheetViews>
  <sheetFormatPr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17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18</v>
      </c>
      <c r="H2" s="16"/>
      <c r="I2" s="27"/>
      <c r="J2" s="31"/>
    </row>
    <row r="3" spans="1:23" ht="18" customHeight="1" x14ac:dyDescent="0.25">
      <c r="A3" s="11"/>
      <c r="B3" s="40" t="s">
        <v>19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20</v>
      </c>
      <c r="J4" s="32"/>
    </row>
    <row r="5" spans="1:23" ht="18" customHeight="1" thickBot="1" x14ac:dyDescent="0.3">
      <c r="A5" s="11"/>
      <c r="B5" s="45" t="s">
        <v>21</v>
      </c>
      <c r="C5" s="20"/>
      <c r="D5" s="17"/>
      <c r="E5" s="17"/>
      <c r="F5" s="46" t="s">
        <v>22</v>
      </c>
      <c r="G5" s="17"/>
      <c r="H5" s="17"/>
      <c r="I5" s="44" t="s">
        <v>23</v>
      </c>
      <c r="J5" s="47" t="s">
        <v>24</v>
      </c>
    </row>
    <row r="6" spans="1:23" ht="18" customHeight="1" thickTop="1" x14ac:dyDescent="0.25">
      <c r="A6" s="11"/>
      <c r="B6" s="56" t="s">
        <v>25</v>
      </c>
      <c r="C6" s="52"/>
      <c r="D6" s="53"/>
      <c r="E6" s="53"/>
      <c r="F6" s="53"/>
      <c r="G6" s="57" t="s">
        <v>26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27</v>
      </c>
      <c r="H7" s="18"/>
      <c r="I7" s="29"/>
      <c r="J7" s="50"/>
    </row>
    <row r="8" spans="1:23" ht="18" customHeight="1" x14ac:dyDescent="0.25">
      <c r="A8" s="11"/>
      <c r="B8" s="45" t="s">
        <v>28</v>
      </c>
      <c r="C8" s="20"/>
      <c r="D8" s="17"/>
      <c r="E8" s="17"/>
      <c r="F8" s="17"/>
      <c r="G8" s="46" t="s">
        <v>26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27</v>
      </c>
      <c r="H9" s="17"/>
      <c r="I9" s="28"/>
      <c r="J9" s="32"/>
    </row>
    <row r="10" spans="1:23" ht="18" customHeight="1" x14ac:dyDescent="0.25">
      <c r="A10" s="11"/>
      <c r="B10" s="45" t="s">
        <v>29</v>
      </c>
      <c r="C10" s="20"/>
      <c r="D10" s="17"/>
      <c r="E10" s="17"/>
      <c r="F10" s="17"/>
      <c r="G10" s="46" t="s">
        <v>26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27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30</v>
      </c>
      <c r="C15" s="92" t="s">
        <v>6</v>
      </c>
      <c r="D15" s="92" t="s">
        <v>56</v>
      </c>
      <c r="E15" s="93" t="s">
        <v>57</v>
      </c>
      <c r="F15" s="105" t="s">
        <v>58</v>
      </c>
      <c r="G15" s="59" t="s">
        <v>35</v>
      </c>
      <c r="H15" s="62" t="s">
        <v>36</v>
      </c>
      <c r="I15" s="27"/>
      <c r="J15" s="55"/>
    </row>
    <row r="16" spans="1:23" ht="18" customHeight="1" x14ac:dyDescent="0.25">
      <c r="A16" s="11"/>
      <c r="B16" s="94">
        <v>1</v>
      </c>
      <c r="C16" s="95" t="s">
        <v>31</v>
      </c>
      <c r="D16" s="96">
        <f>'Rekap 3917'!B19</f>
        <v>0</v>
      </c>
      <c r="E16" s="97">
        <f>'Rekap 3917'!C19</f>
        <v>0</v>
      </c>
      <c r="F16" s="106">
        <f>'Rekap 3917'!D19</f>
        <v>0</v>
      </c>
      <c r="G16" s="60">
        <v>6</v>
      </c>
      <c r="H16" s="115" t="s">
        <v>37</v>
      </c>
      <c r="I16" s="129"/>
      <c r="J16" s="126">
        <v>0</v>
      </c>
    </row>
    <row r="17" spans="1:26" ht="18" customHeight="1" x14ac:dyDescent="0.25">
      <c r="A17" s="11"/>
      <c r="B17" s="67">
        <v>2</v>
      </c>
      <c r="C17" s="71" t="s">
        <v>32</v>
      </c>
      <c r="D17" s="78">
        <f>'Rekap 3917'!B36</f>
        <v>0</v>
      </c>
      <c r="E17" s="76">
        <f>'Rekap 3917'!C36</f>
        <v>0</v>
      </c>
      <c r="F17" s="81">
        <f>'Rekap 3917'!D36</f>
        <v>0</v>
      </c>
      <c r="G17" s="61">
        <v>7</v>
      </c>
      <c r="H17" s="116" t="s">
        <v>38</v>
      </c>
      <c r="I17" s="129"/>
      <c r="J17" s="127">
        <f>'SO 3917'!Z211</f>
        <v>0</v>
      </c>
    </row>
    <row r="18" spans="1:26" ht="18" customHeight="1" x14ac:dyDescent="0.25">
      <c r="A18" s="11"/>
      <c r="B18" s="68">
        <v>3</v>
      </c>
      <c r="C18" s="72" t="s">
        <v>33</v>
      </c>
      <c r="D18" s="79"/>
      <c r="E18" s="77"/>
      <c r="F18" s="82"/>
      <c r="G18" s="61">
        <v>8</v>
      </c>
      <c r="H18" s="116" t="s">
        <v>39</v>
      </c>
      <c r="I18" s="129"/>
      <c r="J18" s="127">
        <v>0</v>
      </c>
    </row>
    <row r="19" spans="1:26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 x14ac:dyDescent="0.3">
      <c r="A20" s="11"/>
      <c r="B20" s="68">
        <v>5</v>
      </c>
      <c r="C20" s="74" t="s">
        <v>34</v>
      </c>
      <c r="D20" s="80"/>
      <c r="E20" s="100"/>
      <c r="F20" s="107">
        <f>SUM(F16:F19)</f>
        <v>0</v>
      </c>
      <c r="G20" s="61">
        <v>10</v>
      </c>
      <c r="H20" s="116" t="s">
        <v>34</v>
      </c>
      <c r="I20" s="131"/>
      <c r="J20" s="99">
        <f>SUM(J16:J19)</f>
        <v>0</v>
      </c>
    </row>
    <row r="21" spans="1:26" ht="18" customHeight="1" thickTop="1" x14ac:dyDescent="0.25">
      <c r="A21" s="11"/>
      <c r="B21" s="65" t="s">
        <v>46</v>
      </c>
      <c r="C21" s="69" t="s">
        <v>7</v>
      </c>
      <c r="D21" s="75"/>
      <c r="E21" s="19"/>
      <c r="F21" s="98"/>
      <c r="G21" s="65" t="s">
        <v>52</v>
      </c>
      <c r="H21" s="62" t="s">
        <v>7</v>
      </c>
      <c r="I21" s="29"/>
      <c r="J21" s="132"/>
    </row>
    <row r="22" spans="1:26" ht="18" customHeight="1" x14ac:dyDescent="0.25">
      <c r="A22" s="11"/>
      <c r="B22" s="60">
        <v>11</v>
      </c>
      <c r="C22" s="63" t="s">
        <v>47</v>
      </c>
      <c r="D22" s="87"/>
      <c r="E22" s="89" t="s">
        <v>50</v>
      </c>
      <c r="F22" s="81">
        <f>((F16*U22*0)+(F17*V22*0)+(F18*W22*0))/100</f>
        <v>0</v>
      </c>
      <c r="G22" s="60">
        <v>16</v>
      </c>
      <c r="H22" s="115" t="s">
        <v>53</v>
      </c>
      <c r="I22" s="130" t="s">
        <v>50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48</v>
      </c>
      <c r="D23" s="66"/>
      <c r="E23" s="89" t="s">
        <v>51</v>
      </c>
      <c r="F23" s="82">
        <f>((F16*U23*0)+(F17*V23*0)+(F18*W23*0))/100</f>
        <v>0</v>
      </c>
      <c r="G23" s="61">
        <v>17</v>
      </c>
      <c r="H23" s="116" t="s">
        <v>54</v>
      </c>
      <c r="I23" s="130" t="s">
        <v>50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49</v>
      </c>
      <c r="D24" s="66"/>
      <c r="E24" s="89" t="s">
        <v>50</v>
      </c>
      <c r="F24" s="82">
        <f>((F16*U24*0)+(F17*V24*0)+(F18*W24*0))/100</f>
        <v>0</v>
      </c>
      <c r="G24" s="61">
        <v>18</v>
      </c>
      <c r="H24" s="116" t="s">
        <v>55</v>
      </c>
      <c r="I24" s="130" t="s">
        <v>51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34</v>
      </c>
      <c r="I26" s="131"/>
      <c r="J26" s="99">
        <f>SUM(J22:J25)+SUM(F22:F25)</f>
        <v>0</v>
      </c>
    </row>
    <row r="27" spans="1:26" ht="18" customHeight="1" thickTop="1" x14ac:dyDescent="0.25">
      <c r="A27" s="11"/>
      <c r="B27" s="101"/>
      <c r="C27" s="143" t="s">
        <v>61</v>
      </c>
      <c r="D27" s="136"/>
      <c r="E27" s="102"/>
      <c r="F27" s="30"/>
      <c r="G27" s="109" t="s">
        <v>40</v>
      </c>
      <c r="H27" s="104" t="s">
        <v>41</v>
      </c>
      <c r="I27" s="29"/>
      <c r="J27" s="33"/>
    </row>
    <row r="28" spans="1:26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42</v>
      </c>
      <c r="I28" s="122"/>
      <c r="J28" s="118">
        <f>F20+J20+F26+J26</f>
        <v>0</v>
      </c>
    </row>
    <row r="29" spans="1:26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43</v>
      </c>
      <c r="I29" s="123">
        <f>J28-SUM('SO 3917'!K9:'SO 3917'!K210)</f>
        <v>0</v>
      </c>
      <c r="J29" s="119">
        <f>ROUND(((ROUND(I29,2)*20)*1/100),2)</f>
        <v>0</v>
      </c>
    </row>
    <row r="30" spans="1:26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44</v>
      </c>
      <c r="I30" s="89">
        <f>SUM('SO 3917'!K9:'SO 3917'!K210)</f>
        <v>0</v>
      </c>
      <c r="J30" s="120">
        <f>ROUND(((ROUND(I30,2)*0)/100),2)</f>
        <v>0</v>
      </c>
    </row>
    <row r="31" spans="1:26" ht="18" customHeight="1" x14ac:dyDescent="0.25">
      <c r="A31" s="11"/>
      <c r="B31" s="24"/>
      <c r="C31" s="139"/>
      <c r="D31" s="140"/>
      <c r="E31" s="22"/>
      <c r="F31" s="11"/>
      <c r="G31" s="110">
        <v>24</v>
      </c>
      <c r="H31" s="114" t="s">
        <v>34</v>
      </c>
      <c r="I31" s="113"/>
      <c r="J31" s="133">
        <f>SUM(J28:J30)</f>
        <v>0</v>
      </c>
    </row>
    <row r="32" spans="1:26" ht="18" customHeight="1" thickBot="1" x14ac:dyDescent="0.3">
      <c r="A32" s="11"/>
      <c r="B32" s="48"/>
      <c r="C32" s="117"/>
      <c r="D32" s="124"/>
      <c r="E32" s="84"/>
      <c r="F32" s="85"/>
      <c r="G32" s="60" t="s">
        <v>45</v>
      </c>
      <c r="H32" s="117"/>
      <c r="I32" s="124"/>
      <c r="J32" s="121"/>
    </row>
    <row r="33" spans="1:10" ht="18" customHeight="1" thickTop="1" x14ac:dyDescent="0.25">
      <c r="A33" s="11"/>
      <c r="B33" s="101"/>
      <c r="C33" s="102"/>
      <c r="D33" s="141" t="s">
        <v>59</v>
      </c>
      <c r="E33" s="15"/>
      <c r="F33" s="103"/>
      <c r="G33" s="111">
        <v>26</v>
      </c>
      <c r="H33" s="142" t="s">
        <v>60</v>
      </c>
      <c r="I33" s="30"/>
      <c r="J33" s="112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RowHeight="15" x14ac:dyDescent="0.25"/>
  <cols>
    <col min="1" max="1" width="40.7109375" customWidth="1"/>
    <col min="2" max="4" width="12.7109375" customWidth="1"/>
    <col min="5" max="6" width="15.7109375" customWidth="1"/>
    <col min="10" max="26" width="0" hidden="1" customWidth="1"/>
  </cols>
  <sheetData>
    <row r="1" spans="1:26" x14ac:dyDescent="0.25">
      <c r="A1" s="145" t="s">
        <v>25</v>
      </c>
      <c r="B1" s="144"/>
      <c r="C1" s="144"/>
      <c r="D1" s="145" t="s">
        <v>22</v>
      </c>
      <c r="E1" s="144"/>
      <c r="F1" s="144"/>
      <c r="W1">
        <v>30.126000000000001</v>
      </c>
    </row>
    <row r="2" spans="1:26" x14ac:dyDescent="0.25">
      <c r="A2" s="145" t="s">
        <v>29</v>
      </c>
      <c r="B2" s="144"/>
      <c r="C2" s="144"/>
      <c r="D2" s="145" t="s">
        <v>20</v>
      </c>
      <c r="E2" s="144"/>
      <c r="F2" s="144"/>
    </row>
    <row r="3" spans="1:26" x14ac:dyDescent="0.25">
      <c r="A3" s="145" t="s">
        <v>28</v>
      </c>
      <c r="B3" s="144"/>
      <c r="C3" s="144"/>
      <c r="D3" s="145" t="s">
        <v>65</v>
      </c>
      <c r="E3" s="144"/>
      <c r="F3" s="144"/>
    </row>
    <row r="4" spans="1:26" x14ac:dyDescent="0.25">
      <c r="A4" s="145" t="s">
        <v>1</v>
      </c>
      <c r="B4" s="144"/>
      <c r="C4" s="144"/>
      <c r="D4" s="144"/>
      <c r="E4" s="144"/>
      <c r="F4" s="144"/>
    </row>
    <row r="5" spans="1:26" x14ac:dyDescent="0.25">
      <c r="A5" s="145" t="s">
        <v>19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46" t="s">
        <v>66</v>
      </c>
      <c r="B8" s="144"/>
      <c r="C8" s="144"/>
      <c r="D8" s="144"/>
      <c r="E8" s="144"/>
      <c r="F8" s="144"/>
    </row>
    <row r="9" spans="1:26" x14ac:dyDescent="0.25">
      <c r="A9" s="147" t="s">
        <v>62</v>
      </c>
      <c r="B9" s="147" t="s">
        <v>56</v>
      </c>
      <c r="C9" s="147" t="s">
        <v>57</v>
      </c>
      <c r="D9" s="147" t="s">
        <v>34</v>
      </c>
      <c r="E9" s="147" t="s">
        <v>63</v>
      </c>
      <c r="F9" s="147" t="s">
        <v>64</v>
      </c>
    </row>
    <row r="10" spans="1:26" x14ac:dyDescent="0.25">
      <c r="A10" s="154" t="s">
        <v>67</v>
      </c>
      <c r="B10" s="155"/>
      <c r="C10" s="151"/>
      <c r="D10" s="151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156" t="s">
        <v>68</v>
      </c>
      <c r="B11" s="157">
        <f>'SO 3917'!L18</f>
        <v>0</v>
      </c>
      <c r="C11" s="157">
        <f>'SO 3917'!M18</f>
        <v>0</v>
      </c>
      <c r="D11" s="157">
        <f>'SO 3917'!I18</f>
        <v>0</v>
      </c>
      <c r="E11" s="158">
        <f>'SO 3917'!P18</f>
        <v>0</v>
      </c>
      <c r="F11" s="158">
        <f>'SO 3917'!S18</f>
        <v>0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156" t="s">
        <v>69</v>
      </c>
      <c r="B12" s="157">
        <f>'SO 3917'!L23</f>
        <v>0</v>
      </c>
      <c r="C12" s="157">
        <f>'SO 3917'!M23</f>
        <v>0</v>
      </c>
      <c r="D12" s="157">
        <f>'SO 3917'!I23</f>
        <v>0</v>
      </c>
      <c r="E12" s="158">
        <f>'SO 3917'!P23</f>
        <v>83.88</v>
      </c>
      <c r="F12" s="158">
        <f>'SO 3917'!S23</f>
        <v>0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56" t="s">
        <v>70</v>
      </c>
      <c r="B13" s="157">
        <f>'SO 3917'!L37</f>
        <v>0</v>
      </c>
      <c r="C13" s="157">
        <f>'SO 3917'!M37</f>
        <v>0</v>
      </c>
      <c r="D13" s="157">
        <f>'SO 3917'!I37</f>
        <v>0</v>
      </c>
      <c r="E13" s="158">
        <f>'SO 3917'!P37</f>
        <v>54.08</v>
      </c>
      <c r="F13" s="158">
        <f>'SO 3917'!S37</f>
        <v>0</v>
      </c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</row>
    <row r="14" spans="1:26" x14ac:dyDescent="0.25">
      <c r="A14" s="156" t="s">
        <v>71</v>
      </c>
      <c r="B14" s="157">
        <f>'SO 3917'!L46</f>
        <v>0</v>
      </c>
      <c r="C14" s="157">
        <f>'SO 3917'!M46</f>
        <v>0</v>
      </c>
      <c r="D14" s="157">
        <f>'SO 3917'!I46</f>
        <v>0</v>
      </c>
      <c r="E14" s="158">
        <f>'SO 3917'!P46</f>
        <v>7.99</v>
      </c>
      <c r="F14" s="158">
        <f>'SO 3917'!S46</f>
        <v>0</v>
      </c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x14ac:dyDescent="0.25">
      <c r="A15" s="156" t="s">
        <v>72</v>
      </c>
      <c r="B15" s="157">
        <f>'SO 3917'!L51</f>
        <v>0</v>
      </c>
      <c r="C15" s="157">
        <f>'SO 3917'!M51</f>
        <v>0</v>
      </c>
      <c r="D15" s="157">
        <f>'SO 3917'!I51</f>
        <v>0</v>
      </c>
      <c r="E15" s="158">
        <f>'SO 3917'!P51</f>
        <v>7.09</v>
      </c>
      <c r="F15" s="158">
        <f>'SO 3917'!S51</f>
        <v>0</v>
      </c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</row>
    <row r="16" spans="1:26" x14ac:dyDescent="0.25">
      <c r="A16" s="156" t="s">
        <v>73</v>
      </c>
      <c r="B16" s="157">
        <f>'SO 3917'!L72</f>
        <v>0</v>
      </c>
      <c r="C16" s="157">
        <f>'SO 3917'!M72</f>
        <v>0</v>
      </c>
      <c r="D16" s="157">
        <f>'SO 3917'!I72</f>
        <v>0</v>
      </c>
      <c r="E16" s="158">
        <f>'SO 3917'!P72</f>
        <v>85.32</v>
      </c>
      <c r="F16" s="158">
        <f>'SO 3917'!S72</f>
        <v>0</v>
      </c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</row>
    <row r="17" spans="1:26" x14ac:dyDescent="0.25">
      <c r="A17" s="156" t="s">
        <v>74</v>
      </c>
      <c r="B17" s="157">
        <f>'SO 3917'!L82</f>
        <v>0</v>
      </c>
      <c r="C17" s="157">
        <f>'SO 3917'!M82</f>
        <v>0</v>
      </c>
      <c r="D17" s="157">
        <f>'SO 3917'!I82</f>
        <v>0</v>
      </c>
      <c r="E17" s="158">
        <f>'SO 3917'!P82</f>
        <v>13.95</v>
      </c>
      <c r="F17" s="158">
        <f>'SO 3917'!S82</f>
        <v>0</v>
      </c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</row>
    <row r="18" spans="1:26" x14ac:dyDescent="0.25">
      <c r="A18" s="156" t="s">
        <v>75</v>
      </c>
      <c r="B18" s="157">
        <f>'SO 3917'!L86</f>
        <v>0</v>
      </c>
      <c r="C18" s="157">
        <f>'SO 3917'!M86</f>
        <v>0</v>
      </c>
      <c r="D18" s="157">
        <f>'SO 3917'!I86</f>
        <v>0</v>
      </c>
      <c r="E18" s="158">
        <f>'SO 3917'!P86</f>
        <v>0</v>
      </c>
      <c r="F18" s="158">
        <f>'SO 3917'!S86</f>
        <v>0</v>
      </c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</row>
    <row r="19" spans="1:26" x14ac:dyDescent="0.25">
      <c r="A19" s="2" t="s">
        <v>67</v>
      </c>
      <c r="B19" s="159">
        <f>'SO 3917'!L88</f>
        <v>0</v>
      </c>
      <c r="C19" s="159">
        <f>'SO 3917'!M88</f>
        <v>0</v>
      </c>
      <c r="D19" s="159">
        <f>'SO 3917'!I88</f>
        <v>0</v>
      </c>
      <c r="E19" s="160">
        <f>'SO 3917'!P88</f>
        <v>252.31</v>
      </c>
      <c r="F19" s="160">
        <f>'SO 3917'!S88</f>
        <v>0</v>
      </c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</row>
    <row r="20" spans="1:26" x14ac:dyDescent="0.25">
      <c r="A20" s="1"/>
      <c r="B20" s="149"/>
      <c r="C20" s="149"/>
      <c r="D20" s="149"/>
      <c r="E20" s="148"/>
      <c r="F20" s="148"/>
    </row>
    <row r="21" spans="1:26" x14ac:dyDescent="0.25">
      <c r="A21" s="2" t="s">
        <v>76</v>
      </c>
      <c r="B21" s="159"/>
      <c r="C21" s="157"/>
      <c r="D21" s="157"/>
      <c r="E21" s="158"/>
      <c r="F21" s="158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</row>
    <row r="22" spans="1:26" x14ac:dyDescent="0.25">
      <c r="A22" s="156" t="s">
        <v>77</v>
      </c>
      <c r="B22" s="157">
        <f>'SO 3917'!L99</f>
        <v>0</v>
      </c>
      <c r="C22" s="157">
        <f>'SO 3917'!M99</f>
        <v>0</v>
      </c>
      <c r="D22" s="157">
        <f>'SO 3917'!I99</f>
        <v>0</v>
      </c>
      <c r="E22" s="158">
        <f>'SO 3917'!P99</f>
        <v>1.24</v>
      </c>
      <c r="F22" s="158">
        <f>'SO 3917'!S99</f>
        <v>0</v>
      </c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</row>
    <row r="23" spans="1:26" x14ac:dyDescent="0.25">
      <c r="A23" s="156" t="s">
        <v>78</v>
      </c>
      <c r="B23" s="157">
        <f>'SO 3917'!L110</f>
        <v>0</v>
      </c>
      <c r="C23" s="157">
        <f>'SO 3917'!M110</f>
        <v>0</v>
      </c>
      <c r="D23" s="157">
        <f>'SO 3917'!I110</f>
        <v>0</v>
      </c>
      <c r="E23" s="158">
        <f>'SO 3917'!P110</f>
        <v>0.35</v>
      </c>
      <c r="F23" s="158">
        <f>'SO 3917'!S110</f>
        <v>116.74</v>
      </c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</row>
    <row r="24" spans="1:26" x14ac:dyDescent="0.25">
      <c r="A24" s="156" t="s">
        <v>79</v>
      </c>
      <c r="B24" s="157">
        <f>'SO 3917'!L117</f>
        <v>0</v>
      </c>
      <c r="C24" s="157">
        <f>'SO 3917'!M117</f>
        <v>0</v>
      </c>
      <c r="D24" s="157">
        <f>'SO 3917'!I117</f>
        <v>0</v>
      </c>
      <c r="E24" s="158">
        <f>'SO 3917'!P117</f>
        <v>0.01</v>
      </c>
      <c r="F24" s="158">
        <f>'SO 3917'!S117</f>
        <v>0</v>
      </c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</row>
    <row r="25" spans="1:26" x14ac:dyDescent="0.25">
      <c r="A25" s="156" t="s">
        <v>80</v>
      </c>
      <c r="B25" s="157">
        <f>'SO 3917'!L126</f>
        <v>0</v>
      </c>
      <c r="C25" s="157">
        <f>'SO 3917'!M126</f>
        <v>0</v>
      </c>
      <c r="D25" s="157">
        <f>'SO 3917'!I126</f>
        <v>0</v>
      </c>
      <c r="E25" s="158">
        <f>'SO 3917'!P126</f>
        <v>0.01</v>
      </c>
      <c r="F25" s="158">
        <f>'SO 3917'!S126</f>
        <v>5</v>
      </c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</row>
    <row r="26" spans="1:26" x14ac:dyDescent="0.25">
      <c r="A26" s="156" t="s">
        <v>81</v>
      </c>
      <c r="B26" s="157">
        <f>'SO 3917'!L134</f>
        <v>0</v>
      </c>
      <c r="C26" s="157">
        <f>'SO 3917'!M134</f>
        <v>0</v>
      </c>
      <c r="D26" s="157">
        <f>'SO 3917'!I134</f>
        <v>0</v>
      </c>
      <c r="E26" s="158">
        <f>'SO 3917'!P134</f>
        <v>0.1</v>
      </c>
      <c r="F26" s="158">
        <f>'SO 3917'!S134</f>
        <v>5</v>
      </c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</row>
    <row r="27" spans="1:26" x14ac:dyDescent="0.25">
      <c r="A27" s="156" t="s">
        <v>82</v>
      </c>
      <c r="B27" s="157">
        <f>'SO 3917'!L149</f>
        <v>0</v>
      </c>
      <c r="C27" s="157">
        <f>'SO 3917'!M149</f>
        <v>0</v>
      </c>
      <c r="D27" s="157">
        <f>'SO 3917'!I149</f>
        <v>0</v>
      </c>
      <c r="E27" s="158">
        <f>'SO 3917'!P149</f>
        <v>4.22</v>
      </c>
      <c r="F27" s="158">
        <f>'SO 3917'!S149</f>
        <v>0</v>
      </c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</row>
    <row r="28" spans="1:26" x14ac:dyDescent="0.25">
      <c r="A28" s="156" t="s">
        <v>83</v>
      </c>
      <c r="B28" s="157">
        <f>'SO 3917'!L154</f>
        <v>0</v>
      </c>
      <c r="C28" s="157">
        <f>'SO 3917'!M154</f>
        <v>0</v>
      </c>
      <c r="D28" s="157">
        <f>'SO 3917'!I154</f>
        <v>0</v>
      </c>
      <c r="E28" s="158">
        <f>'SO 3917'!P154</f>
        <v>0.56999999999999995</v>
      </c>
      <c r="F28" s="158">
        <f>'SO 3917'!S154</f>
        <v>0</v>
      </c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</row>
    <row r="29" spans="1:26" x14ac:dyDescent="0.25">
      <c r="A29" s="156" t="s">
        <v>84</v>
      </c>
      <c r="B29" s="157">
        <f>'SO 3917'!L164</f>
        <v>0</v>
      </c>
      <c r="C29" s="157">
        <f>'SO 3917'!M164</f>
        <v>0</v>
      </c>
      <c r="D29" s="157">
        <f>'SO 3917'!I164</f>
        <v>0</v>
      </c>
      <c r="E29" s="158">
        <f>'SO 3917'!P164</f>
        <v>1.6</v>
      </c>
      <c r="F29" s="158">
        <f>'SO 3917'!S164</f>
        <v>8.09</v>
      </c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</row>
    <row r="30" spans="1:26" x14ac:dyDescent="0.25">
      <c r="A30" s="156" t="s">
        <v>85</v>
      </c>
      <c r="B30" s="157">
        <f>'SO 3917'!L174</f>
        <v>0</v>
      </c>
      <c r="C30" s="157">
        <f>'SO 3917'!M174</f>
        <v>0</v>
      </c>
      <c r="D30" s="157">
        <f>'SO 3917'!I174</f>
        <v>0</v>
      </c>
      <c r="E30" s="158">
        <f>'SO 3917'!P174</f>
        <v>7.0000000000000007E-2</v>
      </c>
      <c r="F30" s="158">
        <f>'SO 3917'!S174</f>
        <v>0</v>
      </c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</row>
    <row r="31" spans="1:26" x14ac:dyDescent="0.25">
      <c r="A31" s="156" t="s">
        <v>86</v>
      </c>
      <c r="B31" s="157">
        <f>'SO 3917'!L186</f>
        <v>0</v>
      </c>
      <c r="C31" s="157">
        <f>'SO 3917'!M186</f>
        <v>0</v>
      </c>
      <c r="D31" s="157">
        <f>'SO 3917'!I186</f>
        <v>0</v>
      </c>
      <c r="E31" s="158">
        <f>'SO 3917'!P186</f>
        <v>0.28000000000000003</v>
      </c>
      <c r="F31" s="158">
        <f>'SO 3917'!S186</f>
        <v>37</v>
      </c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</row>
    <row r="32" spans="1:26" x14ac:dyDescent="0.25">
      <c r="A32" s="156" t="s">
        <v>87</v>
      </c>
      <c r="B32" s="157">
        <f>'SO 3917'!L193</f>
        <v>0</v>
      </c>
      <c r="C32" s="157">
        <f>'SO 3917'!M193</f>
        <v>0</v>
      </c>
      <c r="D32" s="157">
        <f>'SO 3917'!I193</f>
        <v>0</v>
      </c>
      <c r="E32" s="158">
        <f>'SO 3917'!P193</f>
        <v>0.41</v>
      </c>
      <c r="F32" s="158">
        <f>'SO 3917'!S193</f>
        <v>0</v>
      </c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</row>
    <row r="33" spans="1:26" x14ac:dyDescent="0.25">
      <c r="A33" s="156" t="s">
        <v>88</v>
      </c>
      <c r="B33" s="157">
        <f>'SO 3917'!L199</f>
        <v>0</v>
      </c>
      <c r="C33" s="157">
        <f>'SO 3917'!M199</f>
        <v>0</v>
      </c>
      <c r="D33" s="157">
        <f>'SO 3917'!I199</f>
        <v>0</v>
      </c>
      <c r="E33" s="158">
        <f>'SO 3917'!P199</f>
        <v>0.27</v>
      </c>
      <c r="F33" s="158">
        <f>'SO 3917'!S199</f>
        <v>35.21</v>
      </c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</row>
    <row r="34" spans="1:26" x14ac:dyDescent="0.25">
      <c r="A34" s="156" t="s">
        <v>89</v>
      </c>
      <c r="B34" s="157">
        <f>'SO 3917'!L203</f>
        <v>0</v>
      </c>
      <c r="C34" s="157">
        <f>'SO 3917'!M203</f>
        <v>0</v>
      </c>
      <c r="D34" s="157">
        <f>'SO 3917'!I203</f>
        <v>0</v>
      </c>
      <c r="E34" s="158">
        <f>'SO 3917'!P203</f>
        <v>7.0000000000000007E-2</v>
      </c>
      <c r="F34" s="158">
        <f>'SO 3917'!S203</f>
        <v>169.5</v>
      </c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</row>
    <row r="35" spans="1:26" x14ac:dyDescent="0.25">
      <c r="A35" s="156" t="s">
        <v>90</v>
      </c>
      <c r="B35" s="157">
        <f>'SO 3917'!L208</f>
        <v>0</v>
      </c>
      <c r="C35" s="157">
        <f>'SO 3917'!M208</f>
        <v>0</v>
      </c>
      <c r="D35" s="157">
        <f>'SO 3917'!I208</f>
        <v>0</v>
      </c>
      <c r="E35" s="158">
        <f>'SO 3917'!P208</f>
        <v>0.12</v>
      </c>
      <c r="F35" s="158">
        <f>'SO 3917'!S208</f>
        <v>642.46</v>
      </c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</row>
    <row r="36" spans="1:26" x14ac:dyDescent="0.25">
      <c r="A36" s="2" t="s">
        <v>76</v>
      </c>
      <c r="B36" s="159">
        <f>'SO 3917'!L210</f>
        <v>0</v>
      </c>
      <c r="C36" s="159">
        <f>'SO 3917'!M210</f>
        <v>0</v>
      </c>
      <c r="D36" s="159">
        <f>'SO 3917'!I210</f>
        <v>0</v>
      </c>
      <c r="E36" s="160">
        <f>'SO 3917'!P210</f>
        <v>9.32</v>
      </c>
      <c r="F36" s="160">
        <f>'SO 3917'!S210</f>
        <v>1019</v>
      </c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</row>
    <row r="37" spans="1:26" x14ac:dyDescent="0.25">
      <c r="A37" s="1"/>
      <c r="B37" s="149"/>
      <c r="C37" s="149"/>
      <c r="D37" s="149"/>
      <c r="E37" s="148"/>
      <c r="F37" s="148"/>
    </row>
    <row r="38" spans="1:26" x14ac:dyDescent="0.25">
      <c r="A38" s="2" t="s">
        <v>91</v>
      </c>
      <c r="B38" s="159">
        <f>'SO 3917'!L211</f>
        <v>0</v>
      </c>
      <c r="C38" s="159">
        <f>'SO 3917'!M211</f>
        <v>0</v>
      </c>
      <c r="D38" s="159">
        <f>'SO 3917'!I211</f>
        <v>0</v>
      </c>
      <c r="E38" s="160">
        <f>'SO 3917'!P211</f>
        <v>261.63</v>
      </c>
      <c r="F38" s="160">
        <f>'SO 3917'!S211</f>
        <v>1019</v>
      </c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</row>
    <row r="39" spans="1:26" x14ac:dyDescent="0.25">
      <c r="A39" s="1"/>
      <c r="B39" s="149"/>
      <c r="C39" s="149"/>
      <c r="D39" s="149"/>
      <c r="E39" s="148"/>
      <c r="F39" s="148"/>
    </row>
    <row r="40" spans="1:26" x14ac:dyDescent="0.25">
      <c r="A40" s="1"/>
      <c r="B40" s="149"/>
      <c r="C40" s="149"/>
      <c r="D40" s="149"/>
      <c r="E40" s="148"/>
      <c r="F40" s="148"/>
    </row>
    <row r="41" spans="1:26" x14ac:dyDescent="0.25">
      <c r="A41" s="1"/>
      <c r="B41" s="149"/>
      <c r="C41" s="149"/>
      <c r="D41" s="149"/>
      <c r="E41" s="148"/>
      <c r="F41" s="148"/>
    </row>
    <row r="42" spans="1:26" x14ac:dyDescent="0.25">
      <c r="A42" s="1"/>
      <c r="B42" s="149"/>
      <c r="C42" s="149"/>
      <c r="D42" s="149"/>
      <c r="E42" s="148"/>
      <c r="F42" s="148"/>
    </row>
    <row r="43" spans="1:26" x14ac:dyDescent="0.25">
      <c r="A43" s="1"/>
      <c r="B43" s="149"/>
      <c r="C43" s="149"/>
      <c r="D43" s="149"/>
      <c r="E43" s="148"/>
      <c r="F43" s="148"/>
    </row>
    <row r="44" spans="1:26" x14ac:dyDescent="0.25">
      <c r="A44" s="1"/>
      <c r="B44" s="149"/>
      <c r="C44" s="149"/>
      <c r="D44" s="149"/>
      <c r="E44" s="148"/>
      <c r="F44" s="148"/>
    </row>
    <row r="45" spans="1:26" x14ac:dyDescent="0.25">
      <c r="A45" s="1"/>
      <c r="B45" s="149"/>
      <c r="C45" s="149"/>
      <c r="D45" s="149"/>
      <c r="E45" s="148"/>
      <c r="F45" s="148"/>
    </row>
    <row r="46" spans="1:26" x14ac:dyDescent="0.25">
      <c r="A46" s="1"/>
      <c r="B46" s="149"/>
      <c r="C46" s="149"/>
      <c r="D46" s="149"/>
      <c r="E46" s="148"/>
      <c r="F46" s="148"/>
    </row>
    <row r="47" spans="1:26" x14ac:dyDescent="0.25">
      <c r="A47" s="1"/>
      <c r="B47" s="149"/>
      <c r="C47" s="149"/>
      <c r="D47" s="149"/>
      <c r="E47" s="148"/>
      <c r="F47" s="148"/>
    </row>
    <row r="48" spans="1:26" x14ac:dyDescent="0.25">
      <c r="A48" s="1"/>
      <c r="B48" s="149"/>
      <c r="C48" s="149"/>
      <c r="D48" s="149"/>
      <c r="E48" s="148"/>
      <c r="F48" s="148"/>
    </row>
    <row r="49" spans="1:6" x14ac:dyDescent="0.25">
      <c r="A49" s="1"/>
      <c r="B49" s="149"/>
      <c r="C49" s="149"/>
      <c r="D49" s="149"/>
      <c r="E49" s="148"/>
      <c r="F49" s="148"/>
    </row>
    <row r="50" spans="1:6" x14ac:dyDescent="0.25">
      <c r="A50" s="1"/>
      <c r="B50" s="149"/>
      <c r="C50" s="149"/>
      <c r="D50" s="149"/>
      <c r="E50" s="148"/>
      <c r="F50" s="148"/>
    </row>
    <row r="51" spans="1:6" x14ac:dyDescent="0.25">
      <c r="A51" s="1"/>
      <c r="B51" s="149"/>
      <c r="C51" s="149"/>
      <c r="D51" s="149"/>
      <c r="E51" s="148"/>
      <c r="F51" s="148"/>
    </row>
    <row r="52" spans="1:6" x14ac:dyDescent="0.25">
      <c r="A52" s="1"/>
      <c r="B52" s="149"/>
      <c r="C52" s="149"/>
      <c r="D52" s="149"/>
      <c r="E52" s="148"/>
      <c r="F52" s="148"/>
    </row>
    <row r="53" spans="1:6" x14ac:dyDescent="0.25">
      <c r="A53" s="1"/>
      <c r="B53" s="149"/>
      <c r="C53" s="149"/>
      <c r="D53" s="149"/>
      <c r="E53" s="148"/>
      <c r="F53" s="148"/>
    </row>
    <row r="54" spans="1:6" x14ac:dyDescent="0.25">
      <c r="A54" s="1"/>
      <c r="B54" s="149"/>
      <c r="C54" s="149"/>
      <c r="D54" s="149"/>
      <c r="E54" s="148"/>
      <c r="F54" s="148"/>
    </row>
    <row r="55" spans="1:6" x14ac:dyDescent="0.25">
      <c r="A55" s="1"/>
      <c r="B55" s="149"/>
      <c r="C55" s="149"/>
      <c r="D55" s="149"/>
      <c r="E55" s="148"/>
      <c r="F55" s="148"/>
    </row>
    <row r="56" spans="1:6" x14ac:dyDescent="0.25">
      <c r="A56" s="1"/>
      <c r="B56" s="149"/>
      <c r="C56" s="149"/>
      <c r="D56" s="149"/>
      <c r="E56" s="148"/>
      <c r="F56" s="148"/>
    </row>
    <row r="57" spans="1:6" x14ac:dyDescent="0.25">
      <c r="A57" s="1"/>
      <c r="B57" s="149"/>
      <c r="C57" s="149"/>
      <c r="D57" s="149"/>
      <c r="E57" s="148"/>
      <c r="F57" s="148"/>
    </row>
    <row r="58" spans="1:6" x14ac:dyDescent="0.25">
      <c r="A58" s="1"/>
      <c r="B58" s="149"/>
      <c r="C58" s="149"/>
      <c r="D58" s="149"/>
      <c r="E58" s="148"/>
      <c r="F58" s="148"/>
    </row>
    <row r="59" spans="1:6" x14ac:dyDescent="0.25">
      <c r="A59" s="1"/>
      <c r="B59" s="149"/>
      <c r="C59" s="149"/>
      <c r="D59" s="149"/>
      <c r="E59" s="148"/>
      <c r="F59" s="148"/>
    </row>
    <row r="60" spans="1:6" x14ac:dyDescent="0.25">
      <c r="A60" s="1"/>
      <c r="B60" s="149"/>
      <c r="C60" s="149"/>
      <c r="D60" s="149"/>
      <c r="E60" s="148"/>
      <c r="F60" s="148"/>
    </row>
    <row r="61" spans="1:6" x14ac:dyDescent="0.25">
      <c r="A61" s="1"/>
      <c r="B61" s="149"/>
      <c r="C61" s="149"/>
      <c r="D61" s="149"/>
      <c r="E61" s="148"/>
      <c r="F61" s="148"/>
    </row>
    <row r="62" spans="1:6" x14ac:dyDescent="0.25">
      <c r="A62" s="1"/>
      <c r="B62" s="149"/>
      <c r="C62" s="149"/>
      <c r="D62" s="149"/>
      <c r="E62" s="148"/>
      <c r="F62" s="148"/>
    </row>
    <row r="63" spans="1:6" x14ac:dyDescent="0.25">
      <c r="A63" s="1"/>
      <c r="B63" s="149"/>
      <c r="C63" s="149"/>
      <c r="D63" s="149"/>
      <c r="E63" s="148"/>
      <c r="F63" s="148"/>
    </row>
    <row r="64" spans="1:6" x14ac:dyDescent="0.25">
      <c r="A64" s="1"/>
      <c r="B64" s="149"/>
      <c r="C64" s="149"/>
      <c r="D64" s="149"/>
      <c r="E64" s="148"/>
      <c r="F64" s="148"/>
    </row>
    <row r="65" spans="1:6" x14ac:dyDescent="0.25">
      <c r="A65" s="1"/>
      <c r="B65" s="149"/>
      <c r="C65" s="149"/>
      <c r="D65" s="149"/>
      <c r="E65" s="148"/>
      <c r="F65" s="148"/>
    </row>
    <row r="66" spans="1:6" x14ac:dyDescent="0.25">
      <c r="A66" s="1"/>
      <c r="B66" s="149"/>
      <c r="C66" s="149"/>
      <c r="D66" s="149"/>
      <c r="E66" s="148"/>
      <c r="F66" s="148"/>
    </row>
    <row r="67" spans="1:6" x14ac:dyDescent="0.25">
      <c r="A67" s="1"/>
      <c r="B67" s="149"/>
      <c r="C67" s="149"/>
      <c r="D67" s="149"/>
      <c r="E67" s="148"/>
      <c r="F67" s="148"/>
    </row>
    <row r="68" spans="1:6" x14ac:dyDescent="0.25">
      <c r="A68" s="1"/>
      <c r="B68" s="149"/>
      <c r="C68" s="149"/>
      <c r="D68" s="149"/>
      <c r="E68" s="148"/>
      <c r="F68" s="148"/>
    </row>
    <row r="69" spans="1:6" x14ac:dyDescent="0.25">
      <c r="A69" s="1"/>
      <c r="B69" s="149"/>
      <c r="C69" s="149"/>
      <c r="D69" s="149"/>
      <c r="E69" s="148"/>
      <c r="F69" s="148"/>
    </row>
    <row r="70" spans="1:6" x14ac:dyDescent="0.25">
      <c r="A70" s="1"/>
      <c r="B70" s="149"/>
      <c r="C70" s="149"/>
      <c r="D70" s="149"/>
      <c r="E70" s="148"/>
      <c r="F70" s="148"/>
    </row>
    <row r="71" spans="1:6" x14ac:dyDescent="0.25">
      <c r="A71" s="1"/>
      <c r="B71" s="149"/>
      <c r="C71" s="149"/>
      <c r="D71" s="149"/>
      <c r="E71" s="148"/>
      <c r="F71" s="148"/>
    </row>
    <row r="72" spans="1:6" x14ac:dyDescent="0.25">
      <c r="A72" s="1"/>
      <c r="B72" s="149"/>
      <c r="C72" s="149"/>
      <c r="D72" s="149"/>
      <c r="E72" s="148"/>
      <c r="F72" s="148"/>
    </row>
    <row r="73" spans="1:6" x14ac:dyDescent="0.25">
      <c r="A73" s="1"/>
      <c r="B73" s="149"/>
      <c r="C73" s="149"/>
      <c r="D73" s="149"/>
      <c r="E73" s="148"/>
      <c r="F73" s="148"/>
    </row>
    <row r="74" spans="1:6" x14ac:dyDescent="0.25">
      <c r="A74" s="1"/>
      <c r="B74" s="149"/>
      <c r="C74" s="149"/>
      <c r="D74" s="149"/>
      <c r="E74" s="148"/>
      <c r="F74" s="148"/>
    </row>
    <row r="75" spans="1:6" x14ac:dyDescent="0.25">
      <c r="A75" s="1"/>
      <c r="B75" s="149"/>
      <c r="C75" s="149"/>
      <c r="D75" s="149"/>
      <c r="E75" s="148"/>
      <c r="F75" s="148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1"/>
  <sheetViews>
    <sheetView workbookViewId="0">
      <pane ySplit="8" topLeftCell="A9" activePane="bottomLeft" state="frozen"/>
      <selection pane="bottomLeft" activeCell="A9" sqref="A9:XFD9"/>
    </sheetView>
  </sheetViews>
  <sheetFormatPr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7" width="9.7109375" customWidth="1"/>
    <col min="8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</cols>
  <sheetData>
    <row r="1" spans="1:26" x14ac:dyDescent="0.25">
      <c r="A1" s="3"/>
      <c r="B1" s="5" t="s">
        <v>25</v>
      </c>
      <c r="C1" s="3"/>
      <c r="D1" s="3"/>
      <c r="E1" s="5" t="s">
        <v>22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29</v>
      </c>
      <c r="C2" s="3"/>
      <c r="D2" s="3"/>
      <c r="E2" s="5" t="s">
        <v>20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28</v>
      </c>
      <c r="C3" s="3"/>
      <c r="D3" s="3"/>
      <c r="E3" s="5" t="s">
        <v>65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4" t="s">
        <v>92</v>
      </c>
      <c r="B8" s="164" t="s">
        <v>93</v>
      </c>
      <c r="C8" s="164" t="s">
        <v>94</v>
      </c>
      <c r="D8" s="164" t="s">
        <v>95</v>
      </c>
      <c r="E8" s="164" t="s">
        <v>96</v>
      </c>
      <c r="F8" s="164" t="s">
        <v>97</v>
      </c>
      <c r="G8" s="164" t="s">
        <v>56</v>
      </c>
      <c r="H8" s="164" t="s">
        <v>57</v>
      </c>
      <c r="I8" s="164" t="s">
        <v>98</v>
      </c>
      <c r="J8" s="164"/>
      <c r="K8" s="164"/>
      <c r="L8" s="164"/>
      <c r="M8" s="164"/>
      <c r="N8" s="164"/>
      <c r="O8" s="164"/>
      <c r="P8" s="164" t="s">
        <v>99</v>
      </c>
      <c r="Q8" s="161"/>
      <c r="R8" s="161"/>
      <c r="S8" s="164" t="s">
        <v>100</v>
      </c>
      <c r="T8" s="162"/>
      <c r="U8" s="162"/>
      <c r="V8" s="162"/>
      <c r="W8" s="162"/>
      <c r="X8" s="162"/>
      <c r="Y8" s="162"/>
      <c r="Z8" s="162"/>
    </row>
    <row r="9" spans="1:26" x14ac:dyDescent="0.25">
      <c r="A9" s="150"/>
      <c r="B9" s="150"/>
      <c r="C9" s="165"/>
      <c r="D9" s="154" t="s">
        <v>67</v>
      </c>
      <c r="E9" s="150"/>
      <c r="F9" s="166"/>
      <c r="G9" s="151"/>
      <c r="H9" s="151"/>
      <c r="I9" s="151"/>
      <c r="J9" s="150"/>
      <c r="K9" s="150"/>
      <c r="L9" s="150"/>
      <c r="M9" s="150"/>
      <c r="N9" s="150"/>
      <c r="O9" s="150"/>
      <c r="P9" s="150"/>
      <c r="Q9" s="153"/>
      <c r="R9" s="153"/>
      <c r="S9" s="150"/>
      <c r="T9" s="153"/>
      <c r="U9" s="153"/>
      <c r="V9" s="153"/>
      <c r="W9" s="153"/>
      <c r="X9" s="153"/>
      <c r="Y9" s="153"/>
      <c r="Z9" s="153"/>
    </row>
    <row r="10" spans="1:26" x14ac:dyDescent="0.25">
      <c r="A10" s="156"/>
      <c r="B10" s="156"/>
      <c r="C10" s="156"/>
      <c r="D10" s="156" t="s">
        <v>68</v>
      </c>
      <c r="E10" s="156"/>
      <c r="F10" s="167"/>
      <c r="G10" s="157"/>
      <c r="H10" s="157"/>
      <c r="I10" s="157"/>
      <c r="J10" s="156"/>
      <c r="K10" s="156"/>
      <c r="L10" s="156"/>
      <c r="M10" s="156"/>
      <c r="N10" s="156"/>
      <c r="O10" s="156"/>
      <c r="P10" s="156"/>
      <c r="Q10" s="153"/>
      <c r="R10" s="153"/>
      <c r="S10" s="156"/>
      <c r="T10" s="153"/>
      <c r="U10" s="153"/>
      <c r="V10" s="153"/>
      <c r="W10" s="153"/>
      <c r="X10" s="153"/>
      <c r="Y10" s="153"/>
      <c r="Z10" s="153"/>
    </row>
    <row r="11" spans="1:26" ht="24.95" customHeight="1" x14ac:dyDescent="0.25">
      <c r="A11" s="171"/>
      <c r="B11" s="168" t="s">
        <v>101</v>
      </c>
      <c r="C11" s="172" t="s">
        <v>102</v>
      </c>
      <c r="D11" s="168" t="s">
        <v>103</v>
      </c>
      <c r="E11" s="168" t="s">
        <v>104</v>
      </c>
      <c r="F11" s="169">
        <v>30.822750000000003</v>
      </c>
      <c r="G11" s="170"/>
      <c r="H11" s="170"/>
      <c r="I11" s="170">
        <f t="shared" ref="I11:I17" si="0">ROUND(F11*(G11+H11),2)</f>
        <v>0</v>
      </c>
      <c r="J11" s="168">
        <f t="shared" ref="J11:J17" si="1">ROUND(F11*(N11),2)</f>
        <v>0</v>
      </c>
      <c r="K11" s="1">
        <f t="shared" ref="K11:K17" si="2">ROUND(F11*(O11),2)</f>
        <v>0</v>
      </c>
      <c r="L11" s="1">
        <f t="shared" ref="L11:L17" si="3">ROUND(F11*(G11),2)</f>
        <v>0</v>
      </c>
      <c r="M11" s="1"/>
      <c r="N11" s="1">
        <v>0</v>
      </c>
      <c r="O11" s="1"/>
      <c r="P11" s="167"/>
      <c r="Q11" s="173"/>
      <c r="R11" s="173"/>
      <c r="S11" s="167"/>
      <c r="Z11">
        <v>0</v>
      </c>
    </row>
    <row r="12" spans="1:26" ht="24.95" customHeight="1" x14ac:dyDescent="0.25">
      <c r="A12" s="171"/>
      <c r="B12" s="168" t="s">
        <v>101</v>
      </c>
      <c r="C12" s="172" t="s">
        <v>105</v>
      </c>
      <c r="D12" s="168" t="s">
        <v>106</v>
      </c>
      <c r="E12" s="168" t="s">
        <v>104</v>
      </c>
      <c r="F12" s="169">
        <v>30.823</v>
      </c>
      <c r="G12" s="170"/>
      <c r="H12" s="170"/>
      <c r="I12" s="170">
        <f t="shared" si="0"/>
        <v>0</v>
      </c>
      <c r="J12" s="168">
        <f t="shared" si="1"/>
        <v>0</v>
      </c>
      <c r="K12" s="1">
        <f t="shared" si="2"/>
        <v>0</v>
      </c>
      <c r="L12" s="1">
        <f t="shared" si="3"/>
        <v>0</v>
      </c>
      <c r="M12" s="1"/>
      <c r="N12" s="1">
        <v>0</v>
      </c>
      <c r="O12" s="1"/>
      <c r="P12" s="167"/>
      <c r="Q12" s="173"/>
      <c r="R12" s="173"/>
      <c r="S12" s="167"/>
      <c r="Z12">
        <v>0</v>
      </c>
    </row>
    <row r="13" spans="1:26" ht="24.95" customHeight="1" x14ac:dyDescent="0.25">
      <c r="A13" s="171"/>
      <c r="B13" s="168" t="s">
        <v>101</v>
      </c>
      <c r="C13" s="172" t="s">
        <v>107</v>
      </c>
      <c r="D13" s="168" t="s">
        <v>108</v>
      </c>
      <c r="E13" s="168" t="s">
        <v>104</v>
      </c>
      <c r="F13" s="169">
        <v>43.861999999999995</v>
      </c>
      <c r="G13" s="170"/>
      <c r="H13" s="170"/>
      <c r="I13" s="170">
        <f t="shared" si="0"/>
        <v>0</v>
      </c>
      <c r="J13" s="168">
        <f t="shared" si="1"/>
        <v>0</v>
      </c>
      <c r="K13" s="1">
        <f t="shared" si="2"/>
        <v>0</v>
      </c>
      <c r="L13" s="1">
        <f t="shared" si="3"/>
        <v>0</v>
      </c>
      <c r="M13" s="1"/>
      <c r="N13" s="1">
        <v>0</v>
      </c>
      <c r="O13" s="1"/>
      <c r="P13" s="167"/>
      <c r="Q13" s="173"/>
      <c r="R13" s="173"/>
      <c r="S13" s="167"/>
      <c r="Z13">
        <v>0</v>
      </c>
    </row>
    <row r="14" spans="1:26" ht="24.95" customHeight="1" x14ac:dyDescent="0.25">
      <c r="A14" s="171"/>
      <c r="B14" s="168" t="s">
        <v>101</v>
      </c>
      <c r="C14" s="172" t="s">
        <v>109</v>
      </c>
      <c r="D14" s="168" t="s">
        <v>110</v>
      </c>
      <c r="E14" s="168" t="s">
        <v>104</v>
      </c>
      <c r="F14" s="169">
        <v>43.862000000000002</v>
      </c>
      <c r="G14" s="170"/>
      <c r="H14" s="170"/>
      <c r="I14" s="170">
        <f t="shared" si="0"/>
        <v>0</v>
      </c>
      <c r="J14" s="168">
        <f t="shared" si="1"/>
        <v>0</v>
      </c>
      <c r="K14" s="1">
        <f t="shared" si="2"/>
        <v>0</v>
      </c>
      <c r="L14" s="1">
        <f t="shared" si="3"/>
        <v>0</v>
      </c>
      <c r="M14" s="1"/>
      <c r="N14" s="1">
        <v>0</v>
      </c>
      <c r="O14" s="1"/>
      <c r="P14" s="167"/>
      <c r="Q14" s="173"/>
      <c r="R14" s="173"/>
      <c r="S14" s="167"/>
      <c r="Z14">
        <v>0</v>
      </c>
    </row>
    <row r="15" spans="1:26" ht="35.1" customHeight="1" x14ac:dyDescent="0.25">
      <c r="A15" s="171"/>
      <c r="B15" s="168" t="s">
        <v>101</v>
      </c>
      <c r="C15" s="172" t="s">
        <v>111</v>
      </c>
      <c r="D15" s="168" t="s">
        <v>112</v>
      </c>
      <c r="E15" s="168" t="s">
        <v>104</v>
      </c>
      <c r="F15" s="169">
        <v>74.685000000000002</v>
      </c>
      <c r="G15" s="170"/>
      <c r="H15" s="170"/>
      <c r="I15" s="170">
        <f t="shared" si="0"/>
        <v>0</v>
      </c>
      <c r="J15" s="168">
        <f t="shared" si="1"/>
        <v>0</v>
      </c>
      <c r="K15" s="1">
        <f t="shared" si="2"/>
        <v>0</v>
      </c>
      <c r="L15" s="1">
        <f t="shared" si="3"/>
        <v>0</v>
      </c>
      <c r="M15" s="1"/>
      <c r="N15" s="1">
        <v>0</v>
      </c>
      <c r="O15" s="1"/>
      <c r="P15" s="167"/>
      <c r="Q15" s="173"/>
      <c r="R15" s="173"/>
      <c r="S15" s="167"/>
      <c r="Z15">
        <v>0</v>
      </c>
    </row>
    <row r="16" spans="1:26" ht="24.95" customHeight="1" x14ac:dyDescent="0.25">
      <c r="A16" s="171"/>
      <c r="B16" s="168" t="s">
        <v>101</v>
      </c>
      <c r="C16" s="172" t="s">
        <v>113</v>
      </c>
      <c r="D16" s="168" t="s">
        <v>114</v>
      </c>
      <c r="E16" s="168" t="s">
        <v>104</v>
      </c>
      <c r="F16" s="169">
        <v>74.685000000000002</v>
      </c>
      <c r="G16" s="170"/>
      <c r="H16" s="170"/>
      <c r="I16" s="170">
        <f t="shared" si="0"/>
        <v>0</v>
      </c>
      <c r="J16" s="168">
        <f t="shared" si="1"/>
        <v>0</v>
      </c>
      <c r="K16" s="1">
        <f t="shared" si="2"/>
        <v>0</v>
      </c>
      <c r="L16" s="1">
        <f t="shared" si="3"/>
        <v>0</v>
      </c>
      <c r="M16" s="1"/>
      <c r="N16" s="1">
        <v>0</v>
      </c>
      <c r="O16" s="1"/>
      <c r="P16" s="167"/>
      <c r="Q16" s="173"/>
      <c r="R16" s="173"/>
      <c r="S16" s="167"/>
      <c r="Z16">
        <v>0</v>
      </c>
    </row>
    <row r="17" spans="1:26" ht="24.95" customHeight="1" x14ac:dyDescent="0.25">
      <c r="A17" s="171"/>
      <c r="B17" s="168" t="s">
        <v>101</v>
      </c>
      <c r="C17" s="172" t="s">
        <v>115</v>
      </c>
      <c r="D17" s="168" t="s">
        <v>116</v>
      </c>
      <c r="E17" s="168" t="s">
        <v>117</v>
      </c>
      <c r="F17" s="169">
        <v>116.56</v>
      </c>
      <c r="G17" s="170"/>
      <c r="H17" s="170"/>
      <c r="I17" s="170">
        <f t="shared" si="0"/>
        <v>0</v>
      </c>
      <c r="J17" s="168">
        <f t="shared" si="1"/>
        <v>0</v>
      </c>
      <c r="K17" s="1">
        <f t="shared" si="2"/>
        <v>0</v>
      </c>
      <c r="L17" s="1">
        <f t="shared" si="3"/>
        <v>0</v>
      </c>
      <c r="M17" s="1"/>
      <c r="N17" s="1">
        <v>0</v>
      </c>
      <c r="O17" s="1"/>
      <c r="P17" s="167"/>
      <c r="Q17" s="173"/>
      <c r="R17" s="173"/>
      <c r="S17" s="167"/>
      <c r="Z17">
        <v>0</v>
      </c>
    </row>
    <row r="18" spans="1:26" x14ac:dyDescent="0.25">
      <c r="A18" s="156"/>
      <c r="B18" s="156"/>
      <c r="C18" s="156"/>
      <c r="D18" s="156" t="s">
        <v>68</v>
      </c>
      <c r="E18" s="156"/>
      <c r="F18" s="167"/>
      <c r="G18" s="159">
        <f>ROUND((SUM(L10:L17))/1,2)</f>
        <v>0</v>
      </c>
      <c r="H18" s="159">
        <f>ROUND((SUM(M10:M17))/1,2)</f>
        <v>0</v>
      </c>
      <c r="I18" s="159">
        <f>ROUND((SUM(I10:I17))/1,2)</f>
        <v>0</v>
      </c>
      <c r="J18" s="156"/>
      <c r="K18" s="156"/>
      <c r="L18" s="156">
        <f>ROUND((SUM(L10:L17))/1,2)</f>
        <v>0</v>
      </c>
      <c r="M18" s="156">
        <f>ROUND((SUM(M10:M17))/1,2)</f>
        <v>0</v>
      </c>
      <c r="N18" s="156"/>
      <c r="O18" s="156"/>
      <c r="P18" s="174">
        <f>ROUND((SUM(P10:P17))/1,2)</f>
        <v>0</v>
      </c>
      <c r="Q18" s="153"/>
      <c r="R18" s="153"/>
      <c r="S18" s="174">
        <f>ROUND((SUM(S10:S17))/1,2)</f>
        <v>0</v>
      </c>
      <c r="T18" s="153"/>
      <c r="U18" s="153"/>
      <c r="V18" s="153"/>
      <c r="W18" s="153"/>
      <c r="X18" s="153"/>
      <c r="Y18" s="153"/>
      <c r="Z18" s="153"/>
    </row>
    <row r="19" spans="1:26" x14ac:dyDescent="0.25">
      <c r="A19" s="1"/>
      <c r="B19" s="1"/>
      <c r="C19" s="1"/>
      <c r="D19" s="1"/>
      <c r="E19" s="1"/>
      <c r="F19" s="163"/>
      <c r="G19" s="149"/>
      <c r="H19" s="149"/>
      <c r="I19" s="149"/>
      <c r="J19" s="1"/>
      <c r="K19" s="1"/>
      <c r="L19" s="1"/>
      <c r="M19" s="1"/>
      <c r="N19" s="1"/>
      <c r="O19" s="1"/>
      <c r="P19" s="1"/>
      <c r="S19" s="1"/>
    </row>
    <row r="20" spans="1:26" x14ac:dyDescent="0.25">
      <c r="A20" s="156"/>
      <c r="B20" s="156"/>
      <c r="C20" s="156"/>
      <c r="D20" s="156" t="s">
        <v>69</v>
      </c>
      <c r="E20" s="156"/>
      <c r="F20" s="167"/>
      <c r="G20" s="157"/>
      <c r="H20" s="157"/>
      <c r="I20" s="157"/>
      <c r="J20" s="156"/>
      <c r="K20" s="156"/>
      <c r="L20" s="156"/>
      <c r="M20" s="156"/>
      <c r="N20" s="156"/>
      <c r="O20" s="156"/>
      <c r="P20" s="156"/>
      <c r="Q20" s="153"/>
      <c r="R20" s="153"/>
      <c r="S20" s="156"/>
      <c r="T20" s="153"/>
      <c r="U20" s="153"/>
      <c r="V20" s="153"/>
      <c r="W20" s="153"/>
      <c r="X20" s="153"/>
      <c r="Y20" s="153"/>
      <c r="Z20" s="153"/>
    </row>
    <row r="21" spans="1:26" ht="24.95" customHeight="1" x14ac:dyDescent="0.25">
      <c r="A21" s="171"/>
      <c r="B21" s="168" t="s">
        <v>118</v>
      </c>
      <c r="C21" s="172" t="s">
        <v>119</v>
      </c>
      <c r="D21" s="168" t="s">
        <v>120</v>
      </c>
      <c r="E21" s="168" t="s">
        <v>104</v>
      </c>
      <c r="F21" s="169">
        <v>5.0609999999999999</v>
      </c>
      <c r="G21" s="170"/>
      <c r="H21" s="170"/>
      <c r="I21" s="170">
        <f>ROUND(F21*(G21+H21),2)</f>
        <v>0</v>
      </c>
      <c r="J21" s="168">
        <f>ROUND(F21*(N21),2)</f>
        <v>0</v>
      </c>
      <c r="K21" s="1">
        <f>ROUND(F21*(O21),2)</f>
        <v>0</v>
      </c>
      <c r="L21" s="1">
        <f>ROUND(F21*(G21),2)</f>
        <v>0</v>
      </c>
      <c r="M21" s="1"/>
      <c r="N21" s="1">
        <v>0</v>
      </c>
      <c r="O21" s="1"/>
      <c r="P21" s="167">
        <f>ROUND(F21*(R21),3)</f>
        <v>10.458</v>
      </c>
      <c r="Q21" s="173"/>
      <c r="R21" s="173">
        <v>2.0663999999999998</v>
      </c>
      <c r="S21" s="167"/>
      <c r="Z21">
        <v>0</v>
      </c>
    </row>
    <row r="22" spans="1:26" ht="24.95" customHeight="1" x14ac:dyDescent="0.25">
      <c r="A22" s="171"/>
      <c r="B22" s="168" t="s">
        <v>121</v>
      </c>
      <c r="C22" s="172" t="s">
        <v>122</v>
      </c>
      <c r="D22" s="168" t="s">
        <v>123</v>
      </c>
      <c r="E22" s="168" t="s">
        <v>104</v>
      </c>
      <c r="F22" s="169">
        <v>30.365999999999996</v>
      </c>
      <c r="G22" s="170"/>
      <c r="H22" s="170"/>
      <c r="I22" s="170">
        <f>ROUND(F22*(G22+H22),2)</f>
        <v>0</v>
      </c>
      <c r="J22" s="168">
        <f>ROUND(F22*(N22),2)</f>
        <v>0</v>
      </c>
      <c r="K22" s="1">
        <f>ROUND(F22*(O22),2)</f>
        <v>0</v>
      </c>
      <c r="L22" s="1">
        <f>ROUND(F22*(G22),2)</f>
        <v>0</v>
      </c>
      <c r="M22" s="1"/>
      <c r="N22" s="1">
        <v>0</v>
      </c>
      <c r="O22" s="1"/>
      <c r="P22" s="167">
        <f>ROUND(F22*(R22),3)</f>
        <v>73.421999999999997</v>
      </c>
      <c r="Q22" s="173"/>
      <c r="R22" s="173">
        <v>2.4178999999999999</v>
      </c>
      <c r="S22" s="167"/>
      <c r="Z22">
        <v>0</v>
      </c>
    </row>
    <row r="23" spans="1:26" x14ac:dyDescent="0.25">
      <c r="A23" s="156"/>
      <c r="B23" s="156"/>
      <c r="C23" s="156"/>
      <c r="D23" s="156" t="s">
        <v>69</v>
      </c>
      <c r="E23" s="156"/>
      <c r="F23" s="167"/>
      <c r="G23" s="159">
        <f>ROUND((SUM(L20:L22))/1,2)</f>
        <v>0</v>
      </c>
      <c r="H23" s="159">
        <f>ROUND((SUM(M20:M22))/1,2)</f>
        <v>0</v>
      </c>
      <c r="I23" s="159">
        <f>ROUND((SUM(I20:I22))/1,2)</f>
        <v>0</v>
      </c>
      <c r="J23" s="156"/>
      <c r="K23" s="156"/>
      <c r="L23" s="156">
        <f>ROUND((SUM(L20:L22))/1,2)</f>
        <v>0</v>
      </c>
      <c r="M23" s="156">
        <f>ROUND((SUM(M20:M22))/1,2)</f>
        <v>0</v>
      </c>
      <c r="N23" s="156"/>
      <c r="O23" s="156"/>
      <c r="P23" s="174">
        <f>ROUND((SUM(P20:P22))/1,2)</f>
        <v>83.88</v>
      </c>
      <c r="Q23" s="153"/>
      <c r="R23" s="153"/>
      <c r="S23" s="174">
        <f>ROUND((SUM(S20:S22))/1,2)</f>
        <v>0</v>
      </c>
      <c r="T23" s="153"/>
      <c r="U23" s="153"/>
      <c r="V23" s="153"/>
      <c r="W23" s="153"/>
      <c r="X23" s="153"/>
      <c r="Y23" s="153"/>
      <c r="Z23" s="153"/>
    </row>
    <row r="24" spans="1:26" x14ac:dyDescent="0.25">
      <c r="A24" s="1"/>
      <c r="B24" s="1"/>
      <c r="C24" s="1"/>
      <c r="D24" s="1"/>
      <c r="E24" s="1"/>
      <c r="F24" s="163"/>
      <c r="G24" s="149"/>
      <c r="H24" s="149"/>
      <c r="I24" s="149"/>
      <c r="J24" s="1"/>
      <c r="K24" s="1"/>
      <c r="L24" s="1"/>
      <c r="M24" s="1"/>
      <c r="N24" s="1"/>
      <c r="O24" s="1"/>
      <c r="P24" s="1"/>
      <c r="S24" s="1"/>
    </row>
    <row r="25" spans="1:26" x14ac:dyDescent="0.25">
      <c r="A25" s="156"/>
      <c r="B25" s="156"/>
      <c r="C25" s="156"/>
      <c r="D25" s="156" t="s">
        <v>70</v>
      </c>
      <c r="E25" s="156"/>
      <c r="F25" s="167"/>
      <c r="G25" s="157"/>
      <c r="H25" s="157"/>
      <c r="I25" s="157"/>
      <c r="J25" s="156"/>
      <c r="K25" s="156"/>
      <c r="L25" s="156"/>
      <c r="M25" s="156"/>
      <c r="N25" s="156"/>
      <c r="O25" s="156"/>
      <c r="P25" s="156"/>
      <c r="Q25" s="153"/>
      <c r="R25" s="153"/>
      <c r="S25" s="156"/>
      <c r="T25" s="153"/>
      <c r="U25" s="153"/>
      <c r="V25" s="153"/>
      <c r="W25" s="153"/>
      <c r="X25" s="153"/>
      <c r="Y25" s="153"/>
      <c r="Z25" s="153"/>
    </row>
    <row r="26" spans="1:26" ht="24.95" customHeight="1" x14ac:dyDescent="0.25">
      <c r="A26" s="171"/>
      <c r="B26" s="168" t="s">
        <v>121</v>
      </c>
      <c r="C26" s="172" t="s">
        <v>124</v>
      </c>
      <c r="D26" s="168" t="s">
        <v>125</v>
      </c>
      <c r="E26" s="168" t="s">
        <v>104</v>
      </c>
      <c r="F26" s="169">
        <v>2.125</v>
      </c>
      <c r="G26" s="170"/>
      <c r="H26" s="170"/>
      <c r="I26" s="170">
        <f t="shared" ref="I26:I36" si="4">ROUND(F26*(G26+H26),2)</f>
        <v>0</v>
      </c>
      <c r="J26" s="168">
        <f t="shared" ref="J26:J36" si="5">ROUND(F26*(N26),2)</f>
        <v>0</v>
      </c>
      <c r="K26" s="1">
        <f t="shared" ref="K26:K36" si="6">ROUND(F26*(O26),2)</f>
        <v>0</v>
      </c>
      <c r="L26" s="1">
        <f t="shared" ref="L26:L36" si="7">ROUND(F26*(G26),2)</f>
        <v>0</v>
      </c>
      <c r="M26" s="1"/>
      <c r="N26" s="1">
        <v>0</v>
      </c>
      <c r="O26" s="1"/>
      <c r="P26" s="167">
        <f t="shared" ref="P26:P36" si="8">ROUND(F26*(R26),3)</f>
        <v>4.1580000000000004</v>
      </c>
      <c r="Q26" s="173"/>
      <c r="R26" s="173">
        <v>1.9564900000000001</v>
      </c>
      <c r="S26" s="167"/>
      <c r="Z26">
        <v>0</v>
      </c>
    </row>
    <row r="27" spans="1:26" ht="24.95" customHeight="1" x14ac:dyDescent="0.25">
      <c r="A27" s="171"/>
      <c r="B27" s="168" t="s">
        <v>121</v>
      </c>
      <c r="C27" s="172" t="s">
        <v>126</v>
      </c>
      <c r="D27" s="168" t="s">
        <v>127</v>
      </c>
      <c r="E27" s="168" t="s">
        <v>104</v>
      </c>
      <c r="F27" s="169">
        <v>6.18</v>
      </c>
      <c r="G27" s="170"/>
      <c r="H27" s="170"/>
      <c r="I27" s="170">
        <f t="shared" si="4"/>
        <v>0</v>
      </c>
      <c r="J27" s="168">
        <f t="shared" si="5"/>
        <v>0</v>
      </c>
      <c r="K27" s="1">
        <f t="shared" si="6"/>
        <v>0</v>
      </c>
      <c r="L27" s="1">
        <f t="shared" si="7"/>
        <v>0</v>
      </c>
      <c r="M27" s="1"/>
      <c r="N27" s="1">
        <v>0</v>
      </c>
      <c r="O27" s="1"/>
      <c r="P27" s="167">
        <f t="shared" si="8"/>
        <v>12.439</v>
      </c>
      <c r="Q27" s="173"/>
      <c r="R27" s="173">
        <v>2.0128499999999998</v>
      </c>
      <c r="S27" s="167"/>
      <c r="Z27">
        <v>0</v>
      </c>
    </row>
    <row r="28" spans="1:26" ht="35.1" customHeight="1" x14ac:dyDescent="0.25">
      <c r="A28" s="171"/>
      <c r="B28" s="168" t="s">
        <v>121</v>
      </c>
      <c r="C28" s="172" t="s">
        <v>128</v>
      </c>
      <c r="D28" s="168" t="s">
        <v>129</v>
      </c>
      <c r="E28" s="168" t="s">
        <v>104</v>
      </c>
      <c r="F28" s="169">
        <v>34.827000000000005</v>
      </c>
      <c r="G28" s="170"/>
      <c r="H28" s="170"/>
      <c r="I28" s="170">
        <f t="shared" si="4"/>
        <v>0</v>
      </c>
      <c r="J28" s="168">
        <f t="shared" si="5"/>
        <v>0</v>
      </c>
      <c r="K28" s="1">
        <f t="shared" si="6"/>
        <v>0</v>
      </c>
      <c r="L28" s="1">
        <f t="shared" si="7"/>
        <v>0</v>
      </c>
      <c r="M28" s="1"/>
      <c r="N28" s="1">
        <v>0</v>
      </c>
      <c r="O28" s="1"/>
      <c r="P28" s="167">
        <f t="shared" si="8"/>
        <v>24.030999999999999</v>
      </c>
      <c r="Q28" s="173"/>
      <c r="R28" s="173">
        <v>0.69001999999999997</v>
      </c>
      <c r="S28" s="167"/>
      <c r="Z28">
        <v>0</v>
      </c>
    </row>
    <row r="29" spans="1:26" ht="24.95" customHeight="1" x14ac:dyDescent="0.25">
      <c r="A29" s="171"/>
      <c r="B29" s="168" t="s">
        <v>121</v>
      </c>
      <c r="C29" s="172" t="s">
        <v>130</v>
      </c>
      <c r="D29" s="168" t="s">
        <v>131</v>
      </c>
      <c r="E29" s="168" t="s">
        <v>104</v>
      </c>
      <c r="F29" s="169">
        <v>14.268500000000001</v>
      </c>
      <c r="G29" s="170"/>
      <c r="H29" s="170"/>
      <c r="I29" s="170">
        <f t="shared" si="4"/>
        <v>0</v>
      </c>
      <c r="J29" s="168">
        <f t="shared" si="5"/>
        <v>0</v>
      </c>
      <c r="K29" s="1">
        <f t="shared" si="6"/>
        <v>0</v>
      </c>
      <c r="L29" s="1">
        <f t="shared" si="7"/>
        <v>0</v>
      </c>
      <c r="M29" s="1"/>
      <c r="N29" s="1">
        <v>0</v>
      </c>
      <c r="O29" s="1"/>
      <c r="P29" s="167">
        <f t="shared" si="8"/>
        <v>9.8480000000000008</v>
      </c>
      <c r="Q29" s="173"/>
      <c r="R29" s="173">
        <v>0.69018000000000002</v>
      </c>
      <c r="S29" s="167"/>
      <c r="Z29">
        <v>0</v>
      </c>
    </row>
    <row r="30" spans="1:26" ht="24.95" customHeight="1" x14ac:dyDescent="0.25">
      <c r="A30" s="171"/>
      <c r="B30" s="168" t="s">
        <v>121</v>
      </c>
      <c r="C30" s="172" t="s">
        <v>132</v>
      </c>
      <c r="D30" s="168" t="s">
        <v>133</v>
      </c>
      <c r="E30" s="168" t="s">
        <v>134</v>
      </c>
      <c r="F30" s="169">
        <v>0.206904</v>
      </c>
      <c r="G30" s="170"/>
      <c r="H30" s="170"/>
      <c r="I30" s="170">
        <f t="shared" si="4"/>
        <v>0</v>
      </c>
      <c r="J30" s="168">
        <f t="shared" si="5"/>
        <v>0</v>
      </c>
      <c r="K30" s="1">
        <f t="shared" si="6"/>
        <v>0</v>
      </c>
      <c r="L30" s="1">
        <f t="shared" si="7"/>
        <v>0</v>
      </c>
      <c r="M30" s="1"/>
      <c r="N30" s="1">
        <v>0</v>
      </c>
      <c r="O30" s="1"/>
      <c r="P30" s="167">
        <f t="shared" si="8"/>
        <v>0.21</v>
      </c>
      <c r="Q30" s="173"/>
      <c r="R30" s="173">
        <v>1.0156100000000001</v>
      </c>
      <c r="S30" s="167"/>
      <c r="Z30">
        <v>0</v>
      </c>
    </row>
    <row r="31" spans="1:26" ht="24.95" customHeight="1" x14ac:dyDescent="0.25">
      <c r="A31" s="171"/>
      <c r="B31" s="168" t="s">
        <v>121</v>
      </c>
      <c r="C31" s="172" t="s">
        <v>135</v>
      </c>
      <c r="D31" s="168" t="s">
        <v>136</v>
      </c>
      <c r="E31" s="168" t="s">
        <v>137</v>
      </c>
      <c r="F31" s="169">
        <v>1</v>
      </c>
      <c r="G31" s="170"/>
      <c r="H31" s="170"/>
      <c r="I31" s="170">
        <f t="shared" si="4"/>
        <v>0</v>
      </c>
      <c r="J31" s="168">
        <f t="shared" si="5"/>
        <v>0</v>
      </c>
      <c r="K31" s="1">
        <f t="shared" si="6"/>
        <v>0</v>
      </c>
      <c r="L31" s="1">
        <f t="shared" si="7"/>
        <v>0</v>
      </c>
      <c r="M31" s="1"/>
      <c r="N31" s="1">
        <v>0</v>
      </c>
      <c r="O31" s="1"/>
      <c r="P31" s="167">
        <f t="shared" si="8"/>
        <v>7.0000000000000007E-2</v>
      </c>
      <c r="Q31" s="173"/>
      <c r="R31" s="173">
        <v>7.0300000000000001E-2</v>
      </c>
      <c r="S31" s="167"/>
      <c r="Z31">
        <v>0</v>
      </c>
    </row>
    <row r="32" spans="1:26" ht="24.95" customHeight="1" x14ac:dyDescent="0.25">
      <c r="A32" s="171"/>
      <c r="B32" s="168" t="s">
        <v>121</v>
      </c>
      <c r="C32" s="172" t="s">
        <v>138</v>
      </c>
      <c r="D32" s="168" t="s">
        <v>139</v>
      </c>
      <c r="E32" s="168" t="s">
        <v>137</v>
      </c>
      <c r="F32" s="169">
        <v>2</v>
      </c>
      <c r="G32" s="170"/>
      <c r="H32" s="170"/>
      <c r="I32" s="170">
        <f t="shared" si="4"/>
        <v>0</v>
      </c>
      <c r="J32" s="168">
        <f t="shared" si="5"/>
        <v>0</v>
      </c>
      <c r="K32" s="1">
        <f t="shared" si="6"/>
        <v>0</v>
      </c>
      <c r="L32" s="1">
        <f t="shared" si="7"/>
        <v>0</v>
      </c>
      <c r="M32" s="1"/>
      <c r="N32" s="1">
        <v>0</v>
      </c>
      <c r="O32" s="1"/>
      <c r="P32" s="167">
        <f t="shared" si="8"/>
        <v>0.16700000000000001</v>
      </c>
      <c r="Q32" s="173"/>
      <c r="R32" s="173">
        <v>8.3739999999999995E-2</v>
      </c>
      <c r="S32" s="167"/>
      <c r="Z32">
        <v>0</v>
      </c>
    </row>
    <row r="33" spans="1:26" ht="24.95" customHeight="1" x14ac:dyDescent="0.25">
      <c r="A33" s="171"/>
      <c r="B33" s="168" t="s">
        <v>121</v>
      </c>
      <c r="C33" s="172" t="s">
        <v>140</v>
      </c>
      <c r="D33" s="168" t="s">
        <v>141</v>
      </c>
      <c r="E33" s="168" t="s">
        <v>137</v>
      </c>
      <c r="F33" s="169">
        <v>2</v>
      </c>
      <c r="G33" s="170"/>
      <c r="H33" s="170"/>
      <c r="I33" s="170">
        <f t="shared" si="4"/>
        <v>0</v>
      </c>
      <c r="J33" s="168">
        <f t="shared" si="5"/>
        <v>0</v>
      </c>
      <c r="K33" s="1">
        <f t="shared" si="6"/>
        <v>0</v>
      </c>
      <c r="L33" s="1">
        <f t="shared" si="7"/>
        <v>0</v>
      </c>
      <c r="M33" s="1"/>
      <c r="N33" s="1">
        <v>0</v>
      </c>
      <c r="O33" s="1"/>
      <c r="P33" s="167">
        <f t="shared" si="8"/>
        <v>0.19400000000000001</v>
      </c>
      <c r="Q33" s="173"/>
      <c r="R33" s="173">
        <v>9.7129999999999994E-2</v>
      </c>
      <c r="S33" s="167"/>
      <c r="Z33">
        <v>0</v>
      </c>
    </row>
    <row r="34" spans="1:26" ht="24.95" customHeight="1" x14ac:dyDescent="0.25">
      <c r="A34" s="171"/>
      <c r="B34" s="168" t="s">
        <v>121</v>
      </c>
      <c r="C34" s="172" t="s">
        <v>142</v>
      </c>
      <c r="D34" s="168" t="s">
        <v>143</v>
      </c>
      <c r="E34" s="168" t="s">
        <v>137</v>
      </c>
      <c r="F34" s="169">
        <v>1</v>
      </c>
      <c r="G34" s="170"/>
      <c r="H34" s="170"/>
      <c r="I34" s="170">
        <f t="shared" si="4"/>
        <v>0</v>
      </c>
      <c r="J34" s="168">
        <f t="shared" si="5"/>
        <v>0</v>
      </c>
      <c r="K34" s="1">
        <f t="shared" si="6"/>
        <v>0</v>
      </c>
      <c r="L34" s="1">
        <f t="shared" si="7"/>
        <v>0</v>
      </c>
      <c r="M34" s="1"/>
      <c r="N34" s="1">
        <v>0</v>
      </c>
      <c r="O34" s="1"/>
      <c r="P34" s="167">
        <f t="shared" si="8"/>
        <v>0.113</v>
      </c>
      <c r="Q34" s="173"/>
      <c r="R34" s="173">
        <v>0.11258</v>
      </c>
      <c r="S34" s="167"/>
      <c r="Z34">
        <v>0</v>
      </c>
    </row>
    <row r="35" spans="1:26" ht="24.95" customHeight="1" x14ac:dyDescent="0.25">
      <c r="A35" s="171"/>
      <c r="B35" s="168" t="s">
        <v>121</v>
      </c>
      <c r="C35" s="172" t="s">
        <v>144</v>
      </c>
      <c r="D35" s="168" t="s">
        <v>145</v>
      </c>
      <c r="E35" s="168" t="s">
        <v>137</v>
      </c>
      <c r="F35" s="169">
        <v>2</v>
      </c>
      <c r="G35" s="170"/>
      <c r="H35" s="170"/>
      <c r="I35" s="170">
        <f t="shared" si="4"/>
        <v>0</v>
      </c>
      <c r="J35" s="168">
        <f t="shared" si="5"/>
        <v>0</v>
      </c>
      <c r="K35" s="1">
        <f t="shared" si="6"/>
        <v>0</v>
      </c>
      <c r="L35" s="1">
        <f t="shared" si="7"/>
        <v>0</v>
      </c>
      <c r="M35" s="1"/>
      <c r="N35" s="1">
        <v>0</v>
      </c>
      <c r="O35" s="1"/>
      <c r="P35" s="167">
        <f t="shared" si="8"/>
        <v>0.32300000000000001</v>
      </c>
      <c r="Q35" s="173"/>
      <c r="R35" s="173">
        <v>0.16133</v>
      </c>
      <c r="S35" s="167"/>
      <c r="Z35">
        <v>0</v>
      </c>
    </row>
    <row r="36" spans="1:26" ht="35.1" customHeight="1" x14ac:dyDescent="0.25">
      <c r="A36" s="171"/>
      <c r="B36" s="168" t="s">
        <v>121</v>
      </c>
      <c r="C36" s="172" t="s">
        <v>146</v>
      </c>
      <c r="D36" s="168" t="s">
        <v>147</v>
      </c>
      <c r="E36" s="168" t="s">
        <v>117</v>
      </c>
      <c r="F36" s="169">
        <v>29.476000000000003</v>
      </c>
      <c r="G36" s="170"/>
      <c r="H36" s="170"/>
      <c r="I36" s="170">
        <f t="shared" si="4"/>
        <v>0</v>
      </c>
      <c r="J36" s="168">
        <f t="shared" si="5"/>
        <v>0</v>
      </c>
      <c r="K36" s="1">
        <f t="shared" si="6"/>
        <v>0</v>
      </c>
      <c r="L36" s="1">
        <f t="shared" si="7"/>
        <v>0</v>
      </c>
      <c r="M36" s="1"/>
      <c r="N36" s="1">
        <v>0</v>
      </c>
      <c r="O36" s="1"/>
      <c r="P36" s="167">
        <f t="shared" si="8"/>
        <v>2.5270000000000001</v>
      </c>
      <c r="Q36" s="173"/>
      <c r="R36" s="173">
        <v>8.5720000000000005E-2</v>
      </c>
      <c r="S36" s="167"/>
      <c r="Z36">
        <v>0</v>
      </c>
    </row>
    <row r="37" spans="1:26" x14ac:dyDescent="0.25">
      <c r="A37" s="156"/>
      <c r="B37" s="156"/>
      <c r="C37" s="156"/>
      <c r="D37" s="156" t="s">
        <v>70</v>
      </c>
      <c r="E37" s="156"/>
      <c r="F37" s="167"/>
      <c r="G37" s="159">
        <f>ROUND((SUM(L25:L36))/1,2)</f>
        <v>0</v>
      </c>
      <c r="H37" s="159">
        <f>ROUND((SUM(M25:M36))/1,2)</f>
        <v>0</v>
      </c>
      <c r="I37" s="159">
        <f>ROUND((SUM(I25:I36))/1,2)</f>
        <v>0</v>
      </c>
      <c r="J37" s="156"/>
      <c r="K37" s="156"/>
      <c r="L37" s="156">
        <f>ROUND((SUM(L25:L36))/1,2)</f>
        <v>0</v>
      </c>
      <c r="M37" s="156">
        <f>ROUND((SUM(M25:M36))/1,2)</f>
        <v>0</v>
      </c>
      <c r="N37" s="156"/>
      <c r="O37" s="156"/>
      <c r="P37" s="174">
        <f>ROUND((SUM(P25:P36))/1,2)</f>
        <v>54.08</v>
      </c>
      <c r="Q37" s="153"/>
      <c r="R37" s="153"/>
      <c r="S37" s="174">
        <f>ROUND((SUM(S25:S36))/1,2)</f>
        <v>0</v>
      </c>
      <c r="T37" s="153"/>
      <c r="U37" s="153"/>
      <c r="V37" s="153"/>
      <c r="W37" s="153"/>
      <c r="X37" s="153"/>
      <c r="Y37" s="153"/>
      <c r="Z37" s="153"/>
    </row>
    <row r="38" spans="1:26" x14ac:dyDescent="0.25">
      <c r="A38" s="1"/>
      <c r="B38" s="1"/>
      <c r="C38" s="1"/>
      <c r="D38" s="1"/>
      <c r="E38" s="1"/>
      <c r="F38" s="163"/>
      <c r="G38" s="149"/>
      <c r="H38" s="149"/>
      <c r="I38" s="149"/>
      <c r="J38" s="1"/>
      <c r="K38" s="1"/>
      <c r="L38" s="1"/>
      <c r="M38" s="1"/>
      <c r="N38" s="1"/>
      <c r="O38" s="1"/>
      <c r="P38" s="1"/>
      <c r="S38" s="1"/>
    </row>
    <row r="39" spans="1:26" x14ac:dyDescent="0.25">
      <c r="A39" s="156"/>
      <c r="B39" s="156"/>
      <c r="C39" s="156"/>
      <c r="D39" s="156" t="s">
        <v>71</v>
      </c>
      <c r="E39" s="156"/>
      <c r="F39" s="167"/>
      <c r="G39" s="157"/>
      <c r="H39" s="157"/>
      <c r="I39" s="157"/>
      <c r="J39" s="156"/>
      <c r="K39" s="156"/>
      <c r="L39" s="156"/>
      <c r="M39" s="156"/>
      <c r="N39" s="156"/>
      <c r="O39" s="156"/>
      <c r="P39" s="156"/>
      <c r="Q39" s="153"/>
      <c r="R39" s="153"/>
      <c r="S39" s="156"/>
      <c r="T39" s="153"/>
      <c r="U39" s="153"/>
      <c r="V39" s="153"/>
      <c r="W39" s="153"/>
      <c r="X39" s="153"/>
      <c r="Y39" s="153"/>
      <c r="Z39" s="153"/>
    </row>
    <row r="40" spans="1:26" ht="24.95" customHeight="1" x14ac:dyDescent="0.25">
      <c r="A40" s="171"/>
      <c r="B40" s="168" t="s">
        <v>121</v>
      </c>
      <c r="C40" s="172" t="s">
        <v>148</v>
      </c>
      <c r="D40" s="168" t="s">
        <v>149</v>
      </c>
      <c r="E40" s="168" t="s">
        <v>117</v>
      </c>
      <c r="F40" s="169">
        <v>4.415</v>
      </c>
      <c r="G40" s="170"/>
      <c r="H40" s="170"/>
      <c r="I40" s="170">
        <f t="shared" ref="I40:I45" si="9">ROUND(F40*(G40+H40),2)</f>
        <v>0</v>
      </c>
      <c r="J40" s="168">
        <f t="shared" ref="J40:J45" si="10">ROUND(F40*(N40),2)</f>
        <v>0</v>
      </c>
      <c r="K40" s="1">
        <f t="shared" ref="K40:K45" si="11">ROUND(F40*(O40),2)</f>
        <v>0</v>
      </c>
      <c r="L40" s="1">
        <f t="shared" ref="L40:L45" si="12">ROUND(F40*(G40),2)</f>
        <v>0</v>
      </c>
      <c r="M40" s="1"/>
      <c r="N40" s="1">
        <v>0</v>
      </c>
      <c r="O40" s="1"/>
      <c r="P40" s="167">
        <f>ROUND(F40*(R40),3)</f>
        <v>3.2000000000000001E-2</v>
      </c>
      <c r="Q40" s="173"/>
      <c r="R40" s="173">
        <v>7.2500000000000004E-3</v>
      </c>
      <c r="S40" s="167"/>
      <c r="Z40">
        <v>0</v>
      </c>
    </row>
    <row r="41" spans="1:26" ht="24.95" customHeight="1" x14ac:dyDescent="0.25">
      <c r="A41" s="171"/>
      <c r="B41" s="168" t="s">
        <v>121</v>
      </c>
      <c r="C41" s="172" t="s">
        <v>150</v>
      </c>
      <c r="D41" s="168" t="s">
        <v>151</v>
      </c>
      <c r="E41" s="168" t="s">
        <v>117</v>
      </c>
      <c r="F41" s="169">
        <v>4.415</v>
      </c>
      <c r="G41" s="170"/>
      <c r="H41" s="170"/>
      <c r="I41" s="170">
        <f t="shared" si="9"/>
        <v>0</v>
      </c>
      <c r="J41" s="168">
        <f t="shared" si="10"/>
        <v>0</v>
      </c>
      <c r="K41" s="1">
        <f t="shared" si="11"/>
        <v>0</v>
      </c>
      <c r="L41" s="1">
        <f t="shared" si="12"/>
        <v>0</v>
      </c>
      <c r="M41" s="1"/>
      <c r="N41" s="1">
        <v>0</v>
      </c>
      <c r="O41" s="1"/>
      <c r="P41" s="167"/>
      <c r="Q41" s="173"/>
      <c r="R41" s="173"/>
      <c r="S41" s="167"/>
      <c r="Z41">
        <v>0</v>
      </c>
    </row>
    <row r="42" spans="1:26" ht="24.95" customHeight="1" x14ac:dyDescent="0.25">
      <c r="A42" s="171"/>
      <c r="B42" s="168" t="s">
        <v>121</v>
      </c>
      <c r="C42" s="172" t="s">
        <v>152</v>
      </c>
      <c r="D42" s="168" t="s">
        <v>153</v>
      </c>
      <c r="E42" s="168" t="s">
        <v>104</v>
      </c>
      <c r="F42" s="169">
        <v>3.3220000000000001</v>
      </c>
      <c r="G42" s="170"/>
      <c r="H42" s="170"/>
      <c r="I42" s="170">
        <f t="shared" si="9"/>
        <v>0</v>
      </c>
      <c r="J42" s="168">
        <f t="shared" si="10"/>
        <v>0</v>
      </c>
      <c r="K42" s="1">
        <f t="shared" si="11"/>
        <v>0</v>
      </c>
      <c r="L42" s="1">
        <f t="shared" si="12"/>
        <v>0</v>
      </c>
      <c r="M42" s="1"/>
      <c r="N42" s="1">
        <v>0</v>
      </c>
      <c r="O42" s="1"/>
      <c r="P42" s="167">
        <f>ROUND(F42*(R42),3)</f>
        <v>7.3520000000000003</v>
      </c>
      <c r="Q42" s="173"/>
      <c r="R42" s="173">
        <v>2.2132100000000001</v>
      </c>
      <c r="S42" s="167"/>
      <c r="Z42">
        <v>0</v>
      </c>
    </row>
    <row r="43" spans="1:26" ht="24.95" customHeight="1" x14ac:dyDescent="0.25">
      <c r="A43" s="171"/>
      <c r="B43" s="168" t="s">
        <v>121</v>
      </c>
      <c r="C43" s="172" t="s">
        <v>154</v>
      </c>
      <c r="D43" s="168" t="s">
        <v>155</v>
      </c>
      <c r="E43" s="168" t="s">
        <v>117</v>
      </c>
      <c r="F43" s="169">
        <v>23.28</v>
      </c>
      <c r="G43" s="170"/>
      <c r="H43" s="170"/>
      <c r="I43" s="170">
        <f t="shared" si="9"/>
        <v>0</v>
      </c>
      <c r="J43" s="168">
        <f t="shared" si="10"/>
        <v>0</v>
      </c>
      <c r="K43" s="1">
        <f t="shared" si="11"/>
        <v>0</v>
      </c>
      <c r="L43" s="1">
        <f t="shared" si="12"/>
        <v>0</v>
      </c>
      <c r="M43" s="1"/>
      <c r="N43" s="1">
        <v>0</v>
      </c>
      <c r="O43" s="1"/>
      <c r="P43" s="167">
        <f>ROUND(F43*(R43),3)</f>
        <v>7.9000000000000001E-2</v>
      </c>
      <c r="Q43" s="173"/>
      <c r="R43" s="173">
        <v>3.4099999999999998E-3</v>
      </c>
      <c r="S43" s="167"/>
      <c r="Z43">
        <v>0</v>
      </c>
    </row>
    <row r="44" spans="1:26" ht="24.95" customHeight="1" x14ac:dyDescent="0.25">
      <c r="A44" s="171"/>
      <c r="B44" s="168" t="s">
        <v>121</v>
      </c>
      <c r="C44" s="172" t="s">
        <v>156</v>
      </c>
      <c r="D44" s="168" t="s">
        <v>157</v>
      </c>
      <c r="E44" s="168" t="s">
        <v>117</v>
      </c>
      <c r="F44" s="169">
        <v>23.28</v>
      </c>
      <c r="G44" s="170"/>
      <c r="H44" s="170"/>
      <c r="I44" s="170">
        <f t="shared" si="9"/>
        <v>0</v>
      </c>
      <c r="J44" s="168">
        <f t="shared" si="10"/>
        <v>0</v>
      </c>
      <c r="K44" s="1">
        <f t="shared" si="11"/>
        <v>0</v>
      </c>
      <c r="L44" s="1">
        <f t="shared" si="12"/>
        <v>0</v>
      </c>
      <c r="M44" s="1"/>
      <c r="N44" s="1">
        <v>0</v>
      </c>
      <c r="O44" s="1"/>
      <c r="P44" s="167"/>
      <c r="Q44" s="173"/>
      <c r="R44" s="173"/>
      <c r="S44" s="167"/>
      <c r="Z44">
        <v>0</v>
      </c>
    </row>
    <row r="45" spans="1:26" ht="24.95" customHeight="1" x14ac:dyDescent="0.25">
      <c r="A45" s="171"/>
      <c r="B45" s="168" t="s">
        <v>121</v>
      </c>
      <c r="C45" s="172" t="s">
        <v>158</v>
      </c>
      <c r="D45" s="168" t="s">
        <v>159</v>
      </c>
      <c r="E45" s="168" t="s">
        <v>134</v>
      </c>
      <c r="F45" s="169">
        <v>0.49015999999999998</v>
      </c>
      <c r="G45" s="170"/>
      <c r="H45" s="170"/>
      <c r="I45" s="170">
        <f t="shared" si="9"/>
        <v>0</v>
      </c>
      <c r="J45" s="168">
        <f t="shared" si="10"/>
        <v>0</v>
      </c>
      <c r="K45" s="1">
        <f t="shared" si="11"/>
        <v>0</v>
      </c>
      <c r="L45" s="1">
        <f t="shared" si="12"/>
        <v>0</v>
      </c>
      <c r="M45" s="1"/>
      <c r="N45" s="1">
        <v>0</v>
      </c>
      <c r="O45" s="1"/>
      <c r="P45" s="167">
        <f>ROUND(F45*(R45),3)</f>
        <v>0.52300000000000002</v>
      </c>
      <c r="Q45" s="173"/>
      <c r="R45" s="173">
        <v>1.0675399999999999</v>
      </c>
      <c r="S45" s="167"/>
      <c r="Z45">
        <v>0</v>
      </c>
    </row>
    <row r="46" spans="1:26" x14ac:dyDescent="0.25">
      <c r="A46" s="156"/>
      <c r="B46" s="156"/>
      <c r="C46" s="156"/>
      <c r="D46" s="156" t="s">
        <v>71</v>
      </c>
      <c r="E46" s="156"/>
      <c r="F46" s="167"/>
      <c r="G46" s="159">
        <f>ROUND((SUM(L39:L45))/1,2)</f>
        <v>0</v>
      </c>
      <c r="H46" s="159">
        <f>ROUND((SUM(M39:M45))/1,2)</f>
        <v>0</v>
      </c>
      <c r="I46" s="159">
        <f>ROUND((SUM(I39:I45))/1,2)</f>
        <v>0</v>
      </c>
      <c r="J46" s="156"/>
      <c r="K46" s="156"/>
      <c r="L46" s="156">
        <f>ROUND((SUM(L39:L45))/1,2)</f>
        <v>0</v>
      </c>
      <c r="M46" s="156">
        <f>ROUND((SUM(M39:M45))/1,2)</f>
        <v>0</v>
      </c>
      <c r="N46" s="156"/>
      <c r="O46" s="156"/>
      <c r="P46" s="174">
        <f>ROUND((SUM(P39:P45))/1,2)</f>
        <v>7.99</v>
      </c>
      <c r="Q46" s="153"/>
      <c r="R46" s="153"/>
      <c r="S46" s="174">
        <f>ROUND((SUM(S39:S45))/1,2)</f>
        <v>0</v>
      </c>
      <c r="T46" s="153"/>
      <c r="U46" s="153"/>
      <c r="V46" s="153"/>
      <c r="W46" s="153"/>
      <c r="X46" s="153"/>
      <c r="Y46" s="153"/>
      <c r="Z46" s="153"/>
    </row>
    <row r="47" spans="1:26" x14ac:dyDescent="0.25">
      <c r="A47" s="1"/>
      <c r="B47" s="1"/>
      <c r="C47" s="1"/>
      <c r="D47" s="1"/>
      <c r="E47" s="1"/>
      <c r="F47" s="163"/>
      <c r="G47" s="149"/>
      <c r="H47" s="149"/>
      <c r="I47" s="149"/>
      <c r="J47" s="1"/>
      <c r="K47" s="1"/>
      <c r="L47" s="1"/>
      <c r="M47" s="1"/>
      <c r="N47" s="1"/>
      <c r="O47" s="1"/>
      <c r="P47" s="1"/>
      <c r="S47" s="1"/>
    </row>
    <row r="48" spans="1:26" x14ac:dyDescent="0.25">
      <c r="A48" s="156"/>
      <c r="B48" s="156"/>
      <c r="C48" s="156"/>
      <c r="D48" s="156" t="s">
        <v>72</v>
      </c>
      <c r="E48" s="156"/>
      <c r="F48" s="167"/>
      <c r="G48" s="157"/>
      <c r="H48" s="157"/>
      <c r="I48" s="157"/>
      <c r="J48" s="156"/>
      <c r="K48" s="156"/>
      <c r="L48" s="156"/>
      <c r="M48" s="156"/>
      <c r="N48" s="156"/>
      <c r="O48" s="156"/>
      <c r="P48" s="156"/>
      <c r="Q48" s="153"/>
      <c r="R48" s="153"/>
      <c r="S48" s="156"/>
      <c r="T48" s="153"/>
      <c r="U48" s="153"/>
      <c r="V48" s="153"/>
      <c r="W48" s="153"/>
      <c r="X48" s="153"/>
      <c r="Y48" s="153"/>
      <c r="Z48" s="153"/>
    </row>
    <row r="49" spans="1:26" ht="24.95" customHeight="1" x14ac:dyDescent="0.25">
      <c r="A49" s="171"/>
      <c r="B49" s="168" t="s">
        <v>160</v>
      </c>
      <c r="C49" s="172" t="s">
        <v>161</v>
      </c>
      <c r="D49" s="168" t="s">
        <v>162</v>
      </c>
      <c r="E49" s="168" t="s">
        <v>117</v>
      </c>
      <c r="F49" s="169">
        <v>26.880000000000003</v>
      </c>
      <c r="G49" s="170"/>
      <c r="H49" s="170"/>
      <c r="I49" s="170">
        <f>ROUND(F49*(G49+H49),2)</f>
        <v>0</v>
      </c>
      <c r="J49" s="168">
        <f>ROUND(F49*(N49),2)</f>
        <v>0</v>
      </c>
      <c r="K49" s="1">
        <f>ROUND(F49*(O49),2)</f>
        <v>0</v>
      </c>
      <c r="L49" s="1">
        <f>ROUND(F49*(G49),2)</f>
        <v>0</v>
      </c>
      <c r="M49" s="1"/>
      <c r="N49" s="1">
        <v>0</v>
      </c>
      <c r="O49" s="1"/>
      <c r="P49" s="167">
        <f>ROUND(F49*(R49),3)</f>
        <v>3.0110000000000001</v>
      </c>
      <c r="Q49" s="173"/>
      <c r="R49" s="173">
        <v>0.112</v>
      </c>
      <c r="S49" s="167"/>
      <c r="Z49">
        <v>0</v>
      </c>
    </row>
    <row r="50" spans="1:26" ht="24.95" customHeight="1" x14ac:dyDescent="0.25">
      <c r="A50" s="171"/>
      <c r="B50" s="168" t="s">
        <v>163</v>
      </c>
      <c r="C50" s="172" t="s">
        <v>164</v>
      </c>
      <c r="D50" s="168" t="s">
        <v>165</v>
      </c>
      <c r="E50" s="168" t="s">
        <v>117</v>
      </c>
      <c r="F50" s="169">
        <v>29.568000000000001</v>
      </c>
      <c r="G50" s="170"/>
      <c r="H50" s="170"/>
      <c r="I50" s="170">
        <f>ROUND(F50*(G50+H50),2)</f>
        <v>0</v>
      </c>
      <c r="J50" s="168">
        <f>ROUND(F50*(N50),2)</f>
        <v>0</v>
      </c>
      <c r="K50" s="1">
        <f>ROUND(F50*(O50),2)</f>
        <v>0</v>
      </c>
      <c r="L50" s="1">
        <f>ROUND(F50*(G50),2)</f>
        <v>0</v>
      </c>
      <c r="M50" s="1">
        <f>ROUND(F50*(H50),2)</f>
        <v>0</v>
      </c>
      <c r="N50" s="1">
        <v>0</v>
      </c>
      <c r="O50" s="1"/>
      <c r="P50" s="167">
        <f>ROUND(F50*(R50),3)</f>
        <v>4.08</v>
      </c>
      <c r="Q50" s="173"/>
      <c r="R50" s="173">
        <v>0.13800000000000001</v>
      </c>
      <c r="S50" s="167"/>
      <c r="Z50">
        <v>0</v>
      </c>
    </row>
    <row r="51" spans="1:26" x14ac:dyDescent="0.25">
      <c r="A51" s="156"/>
      <c r="B51" s="156"/>
      <c r="C51" s="156"/>
      <c r="D51" s="156" t="s">
        <v>72</v>
      </c>
      <c r="E51" s="156"/>
      <c r="F51" s="167"/>
      <c r="G51" s="159">
        <f>ROUND((SUM(L48:L50))/1,2)</f>
        <v>0</v>
      </c>
      <c r="H51" s="159">
        <f>ROUND((SUM(M48:M50))/1,2)</f>
        <v>0</v>
      </c>
      <c r="I51" s="159">
        <f>ROUND((SUM(I48:I50))/1,2)</f>
        <v>0</v>
      </c>
      <c r="J51" s="156"/>
      <c r="K51" s="156"/>
      <c r="L51" s="156">
        <f>ROUND((SUM(L48:L50))/1,2)</f>
        <v>0</v>
      </c>
      <c r="M51" s="156">
        <f>ROUND((SUM(M48:M50))/1,2)</f>
        <v>0</v>
      </c>
      <c r="N51" s="156"/>
      <c r="O51" s="156"/>
      <c r="P51" s="174">
        <f>ROUND((SUM(P48:P50))/1,2)</f>
        <v>7.09</v>
      </c>
      <c r="Q51" s="153"/>
      <c r="R51" s="153"/>
      <c r="S51" s="174">
        <f>ROUND((SUM(S48:S50))/1,2)</f>
        <v>0</v>
      </c>
      <c r="T51" s="153"/>
      <c r="U51" s="153"/>
      <c r="V51" s="153"/>
      <c r="W51" s="153"/>
      <c r="X51" s="153"/>
      <c r="Y51" s="153"/>
      <c r="Z51" s="153"/>
    </row>
    <row r="52" spans="1:26" x14ac:dyDescent="0.25">
      <c r="A52" s="1"/>
      <c r="B52" s="1"/>
      <c r="C52" s="1"/>
      <c r="D52" s="1"/>
      <c r="E52" s="1"/>
      <c r="F52" s="163"/>
      <c r="G52" s="149"/>
      <c r="H52" s="149"/>
      <c r="I52" s="149"/>
      <c r="J52" s="1"/>
      <c r="K52" s="1"/>
      <c r="L52" s="1"/>
      <c r="M52" s="1"/>
      <c r="N52" s="1"/>
      <c r="O52" s="1"/>
      <c r="P52" s="1"/>
      <c r="S52" s="1"/>
    </row>
    <row r="53" spans="1:26" x14ac:dyDescent="0.25">
      <c r="A53" s="156"/>
      <c r="B53" s="156"/>
      <c r="C53" s="156"/>
      <c r="D53" s="156" t="s">
        <v>73</v>
      </c>
      <c r="E53" s="156"/>
      <c r="F53" s="167"/>
      <c r="G53" s="157"/>
      <c r="H53" s="157"/>
      <c r="I53" s="157"/>
      <c r="J53" s="156"/>
      <c r="K53" s="156"/>
      <c r="L53" s="156"/>
      <c r="M53" s="156"/>
      <c r="N53" s="156"/>
      <c r="O53" s="156"/>
      <c r="P53" s="156"/>
      <c r="Q53" s="153"/>
      <c r="R53" s="153"/>
      <c r="S53" s="156"/>
      <c r="T53" s="153"/>
      <c r="U53" s="153"/>
      <c r="V53" s="153"/>
      <c r="W53" s="153"/>
      <c r="X53" s="153"/>
      <c r="Y53" s="153"/>
      <c r="Z53" s="153"/>
    </row>
    <row r="54" spans="1:26" ht="24.95" customHeight="1" x14ac:dyDescent="0.25">
      <c r="A54" s="171"/>
      <c r="B54" s="168" t="s">
        <v>121</v>
      </c>
      <c r="C54" s="172" t="s">
        <v>166</v>
      </c>
      <c r="D54" s="168" t="s">
        <v>167</v>
      </c>
      <c r="E54" s="168" t="s">
        <v>168</v>
      </c>
      <c r="F54" s="169">
        <v>63.75</v>
      </c>
      <c r="G54" s="170"/>
      <c r="H54" s="170"/>
      <c r="I54" s="170">
        <f t="shared" ref="I54:I71" si="13">ROUND(F54*(G54+H54),2)</f>
        <v>0</v>
      </c>
      <c r="J54" s="168">
        <f t="shared" ref="J54:J71" si="14">ROUND(F54*(N54),2)</f>
        <v>0</v>
      </c>
      <c r="K54" s="1">
        <f t="shared" ref="K54:K71" si="15">ROUND(F54*(O54),2)</f>
        <v>0</v>
      </c>
      <c r="L54" s="1">
        <f t="shared" ref="L54:L71" si="16">ROUND(F54*(G54),2)</f>
        <v>0</v>
      </c>
      <c r="M54" s="1"/>
      <c r="N54" s="1">
        <v>0</v>
      </c>
      <c r="O54" s="1"/>
      <c r="P54" s="167">
        <f t="shared" ref="P54:P71" si="17">ROUND(F54*(R54),3)</f>
        <v>0.27400000000000002</v>
      </c>
      <c r="Q54" s="173"/>
      <c r="R54" s="173">
        <v>4.3E-3</v>
      </c>
      <c r="S54" s="167"/>
      <c r="Z54">
        <v>0</v>
      </c>
    </row>
    <row r="55" spans="1:26" ht="24.95" customHeight="1" x14ac:dyDescent="0.25">
      <c r="A55" s="171"/>
      <c r="B55" s="168" t="s">
        <v>121</v>
      </c>
      <c r="C55" s="172" t="s">
        <v>169</v>
      </c>
      <c r="D55" s="168" t="s">
        <v>170</v>
      </c>
      <c r="E55" s="168" t="s">
        <v>117</v>
      </c>
      <c r="F55" s="169">
        <v>283.43299999999999</v>
      </c>
      <c r="G55" s="170"/>
      <c r="H55" s="170"/>
      <c r="I55" s="170">
        <f t="shared" si="13"/>
        <v>0</v>
      </c>
      <c r="J55" s="168">
        <f t="shared" si="14"/>
        <v>0</v>
      </c>
      <c r="K55" s="1">
        <f t="shared" si="15"/>
        <v>0</v>
      </c>
      <c r="L55" s="1">
        <f t="shared" si="16"/>
        <v>0</v>
      </c>
      <c r="M55" s="1"/>
      <c r="N55" s="1">
        <v>0</v>
      </c>
      <c r="O55" s="1"/>
      <c r="P55" s="167">
        <f t="shared" si="17"/>
        <v>3.7189999999999999</v>
      </c>
      <c r="Q55" s="173"/>
      <c r="R55" s="173">
        <v>1.312E-2</v>
      </c>
      <c r="S55" s="167"/>
      <c r="Z55">
        <v>0</v>
      </c>
    </row>
    <row r="56" spans="1:26" ht="24.95" customHeight="1" x14ac:dyDescent="0.25">
      <c r="A56" s="171"/>
      <c r="B56" s="168" t="s">
        <v>121</v>
      </c>
      <c r="C56" s="172" t="s">
        <v>171</v>
      </c>
      <c r="D56" s="168" t="s">
        <v>172</v>
      </c>
      <c r="E56" s="168" t="s">
        <v>117</v>
      </c>
      <c r="F56" s="169">
        <v>283.43299999999999</v>
      </c>
      <c r="G56" s="170"/>
      <c r="H56" s="170"/>
      <c r="I56" s="170">
        <f t="shared" si="13"/>
        <v>0</v>
      </c>
      <c r="J56" s="168">
        <f t="shared" si="14"/>
        <v>0</v>
      </c>
      <c r="K56" s="1">
        <f t="shared" si="15"/>
        <v>0</v>
      </c>
      <c r="L56" s="1">
        <f t="shared" si="16"/>
        <v>0</v>
      </c>
      <c r="M56" s="1"/>
      <c r="N56" s="1">
        <v>0</v>
      </c>
      <c r="O56" s="1"/>
      <c r="P56" s="167">
        <f t="shared" si="17"/>
        <v>0.81599999999999995</v>
      </c>
      <c r="Q56" s="173"/>
      <c r="R56" s="173">
        <v>2.8800000000000002E-3</v>
      </c>
      <c r="S56" s="167"/>
      <c r="Z56">
        <v>0</v>
      </c>
    </row>
    <row r="57" spans="1:26" ht="35.1" customHeight="1" x14ac:dyDescent="0.25">
      <c r="A57" s="171"/>
      <c r="B57" s="168" t="s">
        <v>121</v>
      </c>
      <c r="C57" s="172" t="s">
        <v>173</v>
      </c>
      <c r="D57" s="168" t="s">
        <v>174</v>
      </c>
      <c r="E57" s="168" t="s">
        <v>117</v>
      </c>
      <c r="F57" s="169">
        <v>135.06899999999999</v>
      </c>
      <c r="G57" s="170"/>
      <c r="H57" s="170"/>
      <c r="I57" s="170">
        <f t="shared" si="13"/>
        <v>0</v>
      </c>
      <c r="J57" s="168">
        <f t="shared" si="14"/>
        <v>0</v>
      </c>
      <c r="K57" s="1">
        <f t="shared" si="15"/>
        <v>0</v>
      </c>
      <c r="L57" s="1">
        <f t="shared" si="16"/>
        <v>0</v>
      </c>
      <c r="M57" s="1"/>
      <c r="N57" s="1">
        <v>0</v>
      </c>
      <c r="O57" s="1"/>
      <c r="P57" s="167">
        <f t="shared" si="17"/>
        <v>0.41099999999999998</v>
      </c>
      <c r="Q57" s="173"/>
      <c r="R57" s="173">
        <v>3.0400000000000002E-3</v>
      </c>
      <c r="S57" s="167"/>
      <c r="Z57">
        <v>0</v>
      </c>
    </row>
    <row r="58" spans="1:26" ht="24.95" customHeight="1" x14ac:dyDescent="0.25">
      <c r="A58" s="171"/>
      <c r="B58" s="168" t="s">
        <v>121</v>
      </c>
      <c r="C58" s="172" t="s">
        <v>175</v>
      </c>
      <c r="D58" s="168" t="s">
        <v>176</v>
      </c>
      <c r="E58" s="168" t="s">
        <v>117</v>
      </c>
      <c r="F58" s="169">
        <v>8.9749999999999996</v>
      </c>
      <c r="G58" s="170"/>
      <c r="H58" s="170"/>
      <c r="I58" s="170">
        <f t="shared" si="13"/>
        <v>0</v>
      </c>
      <c r="J58" s="168">
        <f t="shared" si="14"/>
        <v>0</v>
      </c>
      <c r="K58" s="1">
        <f t="shared" si="15"/>
        <v>0</v>
      </c>
      <c r="L58" s="1">
        <f t="shared" si="16"/>
        <v>0</v>
      </c>
      <c r="M58" s="1"/>
      <c r="N58" s="1">
        <v>0</v>
      </c>
      <c r="O58" s="1"/>
      <c r="P58" s="167">
        <f t="shared" si="17"/>
        <v>0.04</v>
      </c>
      <c r="Q58" s="173"/>
      <c r="R58" s="173">
        <v>4.4099999999999999E-3</v>
      </c>
      <c r="S58" s="167"/>
      <c r="Z58">
        <v>0</v>
      </c>
    </row>
    <row r="59" spans="1:26" ht="24.95" customHeight="1" x14ac:dyDescent="0.25">
      <c r="A59" s="171"/>
      <c r="B59" s="168" t="s">
        <v>121</v>
      </c>
      <c r="C59" s="172" t="s">
        <v>177</v>
      </c>
      <c r="D59" s="168" t="s">
        <v>178</v>
      </c>
      <c r="E59" s="168" t="s">
        <v>117</v>
      </c>
      <c r="F59" s="169">
        <v>144.04399999999998</v>
      </c>
      <c r="G59" s="170"/>
      <c r="H59" s="170"/>
      <c r="I59" s="170">
        <f t="shared" si="13"/>
        <v>0</v>
      </c>
      <c r="J59" s="168">
        <f t="shared" si="14"/>
        <v>0</v>
      </c>
      <c r="K59" s="1">
        <f t="shared" si="15"/>
        <v>0</v>
      </c>
      <c r="L59" s="1">
        <f t="shared" si="16"/>
        <v>0</v>
      </c>
      <c r="M59" s="1"/>
      <c r="N59" s="1">
        <v>0</v>
      </c>
      <c r="O59" s="1"/>
      <c r="P59" s="167">
        <f t="shared" si="17"/>
        <v>0.28199999999999997</v>
      </c>
      <c r="Q59" s="173"/>
      <c r="R59" s="173">
        <v>1.9599999999999999E-3</v>
      </c>
      <c r="S59" s="167"/>
      <c r="Z59">
        <v>0</v>
      </c>
    </row>
    <row r="60" spans="1:26" ht="35.1" customHeight="1" x14ac:dyDescent="0.25">
      <c r="A60" s="171"/>
      <c r="B60" s="168" t="s">
        <v>121</v>
      </c>
      <c r="C60" s="172" t="s">
        <v>179</v>
      </c>
      <c r="D60" s="168" t="s">
        <v>180</v>
      </c>
      <c r="E60" s="168" t="s">
        <v>168</v>
      </c>
      <c r="F60" s="169">
        <v>24.38</v>
      </c>
      <c r="G60" s="170"/>
      <c r="H60" s="170"/>
      <c r="I60" s="170">
        <f t="shared" si="13"/>
        <v>0</v>
      </c>
      <c r="J60" s="168">
        <f t="shared" si="14"/>
        <v>0</v>
      </c>
      <c r="K60" s="1">
        <f t="shared" si="15"/>
        <v>0</v>
      </c>
      <c r="L60" s="1">
        <f t="shared" si="16"/>
        <v>0</v>
      </c>
      <c r="M60" s="1"/>
      <c r="N60" s="1">
        <v>0</v>
      </c>
      <c r="O60" s="1"/>
      <c r="P60" s="167">
        <f t="shared" si="17"/>
        <v>0.23899999999999999</v>
      </c>
      <c r="Q60" s="173"/>
      <c r="R60" s="173">
        <v>9.7894999999999996E-3</v>
      </c>
      <c r="S60" s="167"/>
      <c r="Z60">
        <v>0</v>
      </c>
    </row>
    <row r="61" spans="1:26" ht="24.95" customHeight="1" x14ac:dyDescent="0.25">
      <c r="A61" s="171"/>
      <c r="B61" s="168" t="s">
        <v>121</v>
      </c>
      <c r="C61" s="172" t="s">
        <v>181</v>
      </c>
      <c r="D61" s="168" t="s">
        <v>182</v>
      </c>
      <c r="E61" s="168" t="s">
        <v>168</v>
      </c>
      <c r="F61" s="169">
        <v>13.265000000000001</v>
      </c>
      <c r="G61" s="170"/>
      <c r="H61" s="170"/>
      <c r="I61" s="170">
        <f t="shared" si="13"/>
        <v>0</v>
      </c>
      <c r="J61" s="168">
        <f t="shared" si="14"/>
        <v>0</v>
      </c>
      <c r="K61" s="1">
        <f t="shared" si="15"/>
        <v>0</v>
      </c>
      <c r="L61" s="1">
        <f t="shared" si="16"/>
        <v>0</v>
      </c>
      <c r="M61" s="1"/>
      <c r="N61" s="1">
        <v>0</v>
      </c>
      <c r="O61" s="1"/>
      <c r="P61" s="167">
        <f t="shared" si="17"/>
        <v>7.3999999999999996E-2</v>
      </c>
      <c r="Q61" s="173"/>
      <c r="R61" s="173">
        <v>5.5999999999999999E-3</v>
      </c>
      <c r="S61" s="167"/>
      <c r="Z61">
        <v>0</v>
      </c>
    </row>
    <row r="62" spans="1:26" ht="24.95" customHeight="1" x14ac:dyDescent="0.25">
      <c r="A62" s="171"/>
      <c r="B62" s="168" t="s">
        <v>121</v>
      </c>
      <c r="C62" s="172" t="s">
        <v>183</v>
      </c>
      <c r="D62" s="168" t="s">
        <v>184</v>
      </c>
      <c r="E62" s="168" t="s">
        <v>104</v>
      </c>
      <c r="F62" s="169">
        <v>21.297750000000001</v>
      </c>
      <c r="G62" s="170"/>
      <c r="H62" s="170"/>
      <c r="I62" s="170">
        <f t="shared" si="13"/>
        <v>0</v>
      </c>
      <c r="J62" s="168">
        <f t="shared" si="14"/>
        <v>0</v>
      </c>
      <c r="K62" s="1">
        <f t="shared" si="15"/>
        <v>0</v>
      </c>
      <c r="L62" s="1">
        <f t="shared" si="16"/>
        <v>0</v>
      </c>
      <c r="M62" s="1"/>
      <c r="N62" s="1">
        <v>0</v>
      </c>
      <c r="O62" s="1"/>
      <c r="P62" s="167">
        <f t="shared" si="17"/>
        <v>47.61</v>
      </c>
      <c r="Q62" s="173"/>
      <c r="R62" s="173">
        <v>2.23543</v>
      </c>
      <c r="S62" s="167"/>
      <c r="Z62">
        <v>0</v>
      </c>
    </row>
    <row r="63" spans="1:26" ht="35.1" customHeight="1" x14ac:dyDescent="0.25">
      <c r="A63" s="171"/>
      <c r="B63" s="168" t="s">
        <v>121</v>
      </c>
      <c r="C63" s="172" t="s">
        <v>185</v>
      </c>
      <c r="D63" s="168" t="s">
        <v>186</v>
      </c>
      <c r="E63" s="168" t="s">
        <v>117</v>
      </c>
      <c r="F63" s="169">
        <v>32.25</v>
      </c>
      <c r="G63" s="170"/>
      <c r="H63" s="170"/>
      <c r="I63" s="170">
        <f t="shared" si="13"/>
        <v>0</v>
      </c>
      <c r="J63" s="168">
        <f t="shared" si="14"/>
        <v>0</v>
      </c>
      <c r="K63" s="1">
        <f t="shared" si="15"/>
        <v>0</v>
      </c>
      <c r="L63" s="1">
        <f t="shared" si="16"/>
        <v>0</v>
      </c>
      <c r="M63" s="1"/>
      <c r="N63" s="1">
        <v>0</v>
      </c>
      <c r="O63" s="1"/>
      <c r="P63" s="167">
        <f t="shared" si="17"/>
        <v>0.154</v>
      </c>
      <c r="Q63" s="173"/>
      <c r="R63" s="173">
        <v>4.79E-3</v>
      </c>
      <c r="S63" s="167"/>
      <c r="Z63">
        <v>0</v>
      </c>
    </row>
    <row r="64" spans="1:26" ht="24.95" customHeight="1" x14ac:dyDescent="0.25">
      <c r="A64" s="171"/>
      <c r="B64" s="168" t="s">
        <v>121</v>
      </c>
      <c r="C64" s="172" t="s">
        <v>187</v>
      </c>
      <c r="D64" s="168" t="s">
        <v>188</v>
      </c>
      <c r="E64" s="168" t="s">
        <v>104</v>
      </c>
      <c r="F64" s="169">
        <v>13.855500000000001</v>
      </c>
      <c r="G64" s="170"/>
      <c r="H64" s="170"/>
      <c r="I64" s="170">
        <f t="shared" si="13"/>
        <v>0</v>
      </c>
      <c r="J64" s="168">
        <f t="shared" si="14"/>
        <v>0</v>
      </c>
      <c r="K64" s="1">
        <f t="shared" si="15"/>
        <v>0</v>
      </c>
      <c r="L64" s="1">
        <f t="shared" si="16"/>
        <v>0</v>
      </c>
      <c r="M64" s="1"/>
      <c r="N64" s="1">
        <v>0</v>
      </c>
      <c r="O64" s="1"/>
      <c r="P64" s="167">
        <f t="shared" si="17"/>
        <v>25.452999999999999</v>
      </c>
      <c r="Q64" s="173"/>
      <c r="R64" s="173">
        <v>1.837</v>
      </c>
      <c r="S64" s="167"/>
      <c r="Z64">
        <v>0</v>
      </c>
    </row>
    <row r="65" spans="1:26" ht="24.95" customHeight="1" x14ac:dyDescent="0.25">
      <c r="A65" s="171"/>
      <c r="B65" s="168" t="s">
        <v>121</v>
      </c>
      <c r="C65" s="172" t="s">
        <v>189</v>
      </c>
      <c r="D65" s="168" t="s">
        <v>190</v>
      </c>
      <c r="E65" s="168" t="s">
        <v>117</v>
      </c>
      <c r="F65" s="169">
        <v>92.37</v>
      </c>
      <c r="G65" s="170"/>
      <c r="H65" s="170"/>
      <c r="I65" s="170">
        <f t="shared" si="13"/>
        <v>0</v>
      </c>
      <c r="J65" s="168">
        <f t="shared" si="14"/>
        <v>0</v>
      </c>
      <c r="K65" s="1">
        <f t="shared" si="15"/>
        <v>0</v>
      </c>
      <c r="L65" s="1">
        <f t="shared" si="16"/>
        <v>0</v>
      </c>
      <c r="M65" s="1"/>
      <c r="N65" s="1">
        <v>0</v>
      </c>
      <c r="O65" s="1"/>
      <c r="P65" s="167">
        <f t="shared" si="17"/>
        <v>6.0519999999999996</v>
      </c>
      <c r="Q65" s="173"/>
      <c r="R65" s="173">
        <v>6.5519999999999995E-2</v>
      </c>
      <c r="S65" s="167"/>
      <c r="Z65">
        <v>0</v>
      </c>
    </row>
    <row r="66" spans="1:26" ht="24.95" customHeight="1" x14ac:dyDescent="0.25">
      <c r="A66" s="171"/>
      <c r="B66" s="168" t="s">
        <v>121</v>
      </c>
      <c r="C66" s="172" t="s">
        <v>191</v>
      </c>
      <c r="D66" s="168" t="s">
        <v>192</v>
      </c>
      <c r="E66" s="168" t="s">
        <v>137</v>
      </c>
      <c r="F66" s="169">
        <v>4</v>
      </c>
      <c r="G66" s="170"/>
      <c r="H66" s="170"/>
      <c r="I66" s="170">
        <f t="shared" si="13"/>
        <v>0</v>
      </c>
      <c r="J66" s="168">
        <f t="shared" si="14"/>
        <v>0</v>
      </c>
      <c r="K66" s="1">
        <f t="shared" si="15"/>
        <v>0</v>
      </c>
      <c r="L66" s="1">
        <f t="shared" si="16"/>
        <v>0</v>
      </c>
      <c r="M66" s="1"/>
      <c r="N66" s="1">
        <v>0</v>
      </c>
      <c r="O66" s="1"/>
      <c r="P66" s="167">
        <f t="shared" si="17"/>
        <v>7.0000000000000007E-2</v>
      </c>
      <c r="Q66" s="173"/>
      <c r="R66" s="173">
        <v>1.7500000000000002E-2</v>
      </c>
      <c r="S66" s="167"/>
      <c r="Z66">
        <v>0</v>
      </c>
    </row>
    <row r="67" spans="1:26" ht="24.95" customHeight="1" x14ac:dyDescent="0.25">
      <c r="A67" s="171"/>
      <c r="B67" s="168" t="s">
        <v>121</v>
      </c>
      <c r="C67" s="172" t="s">
        <v>193</v>
      </c>
      <c r="D67" s="168" t="s">
        <v>194</v>
      </c>
      <c r="E67" s="168" t="s">
        <v>195</v>
      </c>
      <c r="F67" s="169">
        <v>7.7</v>
      </c>
      <c r="G67" s="170"/>
      <c r="H67" s="170"/>
      <c r="I67" s="170">
        <f t="shared" si="13"/>
        <v>0</v>
      </c>
      <c r="J67" s="168">
        <f t="shared" si="14"/>
        <v>0</v>
      </c>
      <c r="K67" s="1">
        <f t="shared" si="15"/>
        <v>0</v>
      </c>
      <c r="L67" s="1">
        <f t="shared" si="16"/>
        <v>0</v>
      </c>
      <c r="M67" s="1"/>
      <c r="N67" s="1">
        <v>0</v>
      </c>
      <c r="O67" s="1"/>
      <c r="P67" s="167">
        <f t="shared" si="17"/>
        <v>6.2E-2</v>
      </c>
      <c r="Q67" s="173"/>
      <c r="R67" s="173">
        <v>7.9900000000000006E-3</v>
      </c>
      <c r="S67" s="167"/>
      <c r="Z67">
        <v>0</v>
      </c>
    </row>
    <row r="68" spans="1:26" ht="24.95" customHeight="1" x14ac:dyDescent="0.25">
      <c r="A68" s="171"/>
      <c r="B68" s="168" t="s">
        <v>196</v>
      </c>
      <c r="C68" s="172" t="s">
        <v>197</v>
      </c>
      <c r="D68" s="168" t="s">
        <v>198</v>
      </c>
      <c r="E68" s="168" t="s">
        <v>137</v>
      </c>
      <c r="F68" s="169">
        <v>1</v>
      </c>
      <c r="G68" s="170"/>
      <c r="H68" s="170"/>
      <c r="I68" s="170">
        <f t="shared" si="13"/>
        <v>0</v>
      </c>
      <c r="J68" s="168">
        <f t="shared" si="14"/>
        <v>0</v>
      </c>
      <c r="K68" s="1">
        <f t="shared" si="15"/>
        <v>0</v>
      </c>
      <c r="L68" s="1">
        <f t="shared" si="16"/>
        <v>0</v>
      </c>
      <c r="M68" s="1">
        <f>ROUND(F68*(H68),2)</f>
        <v>0</v>
      </c>
      <c r="N68" s="1">
        <v>0</v>
      </c>
      <c r="O68" s="1"/>
      <c r="P68" s="167">
        <f t="shared" si="17"/>
        <v>1.4E-2</v>
      </c>
      <c r="Q68" s="173"/>
      <c r="R68" s="173">
        <v>1.37E-2</v>
      </c>
      <c r="S68" s="167"/>
      <c r="Z68">
        <v>0</v>
      </c>
    </row>
    <row r="69" spans="1:26" ht="24.95" customHeight="1" x14ac:dyDescent="0.25">
      <c r="A69" s="171"/>
      <c r="B69" s="168" t="s">
        <v>196</v>
      </c>
      <c r="C69" s="172" t="s">
        <v>199</v>
      </c>
      <c r="D69" s="168" t="s">
        <v>200</v>
      </c>
      <c r="E69" s="168" t="s">
        <v>137</v>
      </c>
      <c r="F69" s="169">
        <v>2</v>
      </c>
      <c r="G69" s="170"/>
      <c r="H69" s="170"/>
      <c r="I69" s="170">
        <f t="shared" si="13"/>
        <v>0</v>
      </c>
      <c r="J69" s="168">
        <f t="shared" si="14"/>
        <v>0</v>
      </c>
      <c r="K69" s="1">
        <f t="shared" si="15"/>
        <v>0</v>
      </c>
      <c r="L69" s="1">
        <f t="shared" si="16"/>
        <v>0</v>
      </c>
      <c r="M69" s="1">
        <f>ROUND(F69*(H69),2)</f>
        <v>0</v>
      </c>
      <c r="N69" s="1">
        <v>0</v>
      </c>
      <c r="O69" s="1"/>
      <c r="P69" s="167">
        <f t="shared" si="17"/>
        <v>2.9000000000000001E-2</v>
      </c>
      <c r="Q69" s="173"/>
      <c r="R69" s="173">
        <v>1.43E-2</v>
      </c>
      <c r="S69" s="167"/>
      <c r="Z69">
        <v>0</v>
      </c>
    </row>
    <row r="70" spans="1:26" ht="24.95" customHeight="1" x14ac:dyDescent="0.25">
      <c r="A70" s="171"/>
      <c r="B70" s="168" t="s">
        <v>196</v>
      </c>
      <c r="C70" s="172" t="s">
        <v>201</v>
      </c>
      <c r="D70" s="168" t="s">
        <v>202</v>
      </c>
      <c r="E70" s="168" t="s">
        <v>137</v>
      </c>
      <c r="F70" s="169">
        <v>1</v>
      </c>
      <c r="G70" s="170"/>
      <c r="H70" s="170"/>
      <c r="I70" s="170">
        <f t="shared" si="13"/>
        <v>0</v>
      </c>
      <c r="J70" s="168">
        <f t="shared" si="14"/>
        <v>0</v>
      </c>
      <c r="K70" s="1">
        <f t="shared" si="15"/>
        <v>0</v>
      </c>
      <c r="L70" s="1">
        <f t="shared" si="16"/>
        <v>0</v>
      </c>
      <c r="M70" s="1">
        <f>ROUND(F70*(H70),2)</f>
        <v>0</v>
      </c>
      <c r="N70" s="1">
        <v>0</v>
      </c>
      <c r="O70" s="1"/>
      <c r="P70" s="167">
        <f t="shared" si="17"/>
        <v>1.4E-2</v>
      </c>
      <c r="Q70" s="173"/>
      <c r="R70" s="173">
        <v>1.43E-2</v>
      </c>
      <c r="S70" s="167"/>
      <c r="Z70">
        <v>0</v>
      </c>
    </row>
    <row r="71" spans="1:26" ht="24.95" customHeight="1" x14ac:dyDescent="0.25">
      <c r="A71" s="171"/>
      <c r="B71" s="168" t="s">
        <v>196</v>
      </c>
      <c r="C71" s="172" t="s">
        <v>203</v>
      </c>
      <c r="D71" s="168" t="s">
        <v>204</v>
      </c>
      <c r="E71" s="168" t="s">
        <v>195</v>
      </c>
      <c r="F71" s="169">
        <v>8.0850000000000009</v>
      </c>
      <c r="G71" s="170"/>
      <c r="H71" s="170"/>
      <c r="I71" s="170">
        <f t="shared" si="13"/>
        <v>0</v>
      </c>
      <c r="J71" s="168">
        <f t="shared" si="14"/>
        <v>0</v>
      </c>
      <c r="K71" s="1">
        <f t="shared" si="15"/>
        <v>0</v>
      </c>
      <c r="L71" s="1">
        <f t="shared" si="16"/>
        <v>0</v>
      </c>
      <c r="M71" s="1">
        <f>ROUND(F71*(H71),2)</f>
        <v>0</v>
      </c>
      <c r="N71" s="1">
        <v>0</v>
      </c>
      <c r="O71" s="1"/>
      <c r="P71" s="167">
        <f t="shared" si="17"/>
        <v>4.0000000000000001E-3</v>
      </c>
      <c r="Q71" s="173"/>
      <c r="R71" s="173">
        <v>5.0000000000000001E-4</v>
      </c>
      <c r="S71" s="167"/>
      <c r="Z71">
        <v>0</v>
      </c>
    </row>
    <row r="72" spans="1:26" x14ac:dyDescent="0.25">
      <c r="A72" s="156"/>
      <c r="B72" s="156"/>
      <c r="C72" s="156"/>
      <c r="D72" s="156" t="s">
        <v>73</v>
      </c>
      <c r="E72" s="156"/>
      <c r="F72" s="167"/>
      <c r="G72" s="159">
        <f>ROUND((SUM(L53:L71))/1,2)</f>
        <v>0</v>
      </c>
      <c r="H72" s="159">
        <f>ROUND((SUM(M53:M71))/1,2)</f>
        <v>0</v>
      </c>
      <c r="I72" s="159">
        <f>ROUND((SUM(I53:I71))/1,2)</f>
        <v>0</v>
      </c>
      <c r="J72" s="156"/>
      <c r="K72" s="156"/>
      <c r="L72" s="156">
        <f>ROUND((SUM(L53:L71))/1,2)</f>
        <v>0</v>
      </c>
      <c r="M72" s="156">
        <f>ROUND((SUM(M53:M71))/1,2)</f>
        <v>0</v>
      </c>
      <c r="N72" s="156"/>
      <c r="O72" s="156"/>
      <c r="P72" s="174">
        <f>ROUND((SUM(P53:P71))/1,2)</f>
        <v>85.32</v>
      </c>
      <c r="Q72" s="153"/>
      <c r="R72" s="153"/>
      <c r="S72" s="174">
        <f>ROUND((SUM(S53:S71))/1,2)</f>
        <v>0</v>
      </c>
      <c r="T72" s="153"/>
      <c r="U72" s="153"/>
      <c r="V72" s="153"/>
      <c r="W72" s="153"/>
      <c r="X72" s="153"/>
      <c r="Y72" s="153"/>
      <c r="Z72" s="153"/>
    </row>
    <row r="73" spans="1:26" x14ac:dyDescent="0.25">
      <c r="A73" s="1"/>
      <c r="B73" s="1"/>
      <c r="C73" s="1"/>
      <c r="D73" s="1"/>
      <c r="E73" s="1"/>
      <c r="F73" s="163"/>
      <c r="G73" s="149"/>
      <c r="H73" s="149"/>
      <c r="I73" s="149"/>
      <c r="J73" s="1"/>
      <c r="K73" s="1"/>
      <c r="L73" s="1"/>
      <c r="M73" s="1"/>
      <c r="N73" s="1"/>
      <c r="O73" s="1"/>
      <c r="P73" s="1"/>
      <c r="S73" s="1"/>
    </row>
    <row r="74" spans="1:26" x14ac:dyDescent="0.25">
      <c r="A74" s="156"/>
      <c r="B74" s="156"/>
      <c r="C74" s="156"/>
      <c r="D74" s="156" t="s">
        <v>74</v>
      </c>
      <c r="E74" s="156"/>
      <c r="F74" s="167"/>
      <c r="G74" s="157"/>
      <c r="H74" s="157"/>
      <c r="I74" s="157"/>
      <c r="J74" s="156"/>
      <c r="K74" s="156"/>
      <c r="L74" s="156"/>
      <c r="M74" s="156"/>
      <c r="N74" s="156"/>
      <c r="O74" s="156"/>
      <c r="P74" s="156"/>
      <c r="Q74" s="153"/>
      <c r="R74" s="153"/>
      <c r="S74" s="156"/>
      <c r="T74" s="153"/>
      <c r="U74" s="153"/>
      <c r="V74" s="153"/>
      <c r="W74" s="153"/>
      <c r="X74" s="153"/>
      <c r="Y74" s="153"/>
      <c r="Z74" s="153"/>
    </row>
    <row r="75" spans="1:26" ht="24.95" customHeight="1" x14ac:dyDescent="0.25">
      <c r="A75" s="171"/>
      <c r="B75" s="168" t="s">
        <v>205</v>
      </c>
      <c r="C75" s="172" t="s">
        <v>206</v>
      </c>
      <c r="D75" s="168" t="s">
        <v>207</v>
      </c>
      <c r="E75" s="168" t="s">
        <v>117</v>
      </c>
      <c r="F75" s="169">
        <v>169.6</v>
      </c>
      <c r="G75" s="170"/>
      <c r="H75" s="170"/>
      <c r="I75" s="170">
        <f t="shared" ref="I75:I81" si="18">ROUND(F75*(G75+H75),2)</f>
        <v>0</v>
      </c>
      <c r="J75" s="168">
        <f t="shared" ref="J75:J81" si="19">ROUND(F75*(N75),2)</f>
        <v>0</v>
      </c>
      <c r="K75" s="1">
        <f t="shared" ref="K75:K81" si="20">ROUND(F75*(O75),2)</f>
        <v>0</v>
      </c>
      <c r="L75" s="1">
        <f t="shared" ref="L75:L81" si="21">ROUND(F75*(G75),2)</f>
        <v>0</v>
      </c>
      <c r="M75" s="1"/>
      <c r="N75" s="1">
        <v>0</v>
      </c>
      <c r="O75" s="1"/>
      <c r="P75" s="167">
        <f>ROUND(F75*(R75),3)</f>
        <v>4.3620000000000001</v>
      </c>
      <c r="Q75" s="173"/>
      <c r="R75" s="173">
        <v>2.572E-2</v>
      </c>
      <c r="S75" s="167"/>
      <c r="Z75">
        <v>0</v>
      </c>
    </row>
    <row r="76" spans="1:26" ht="24.95" customHeight="1" x14ac:dyDescent="0.25">
      <c r="A76" s="171"/>
      <c r="B76" s="168" t="s">
        <v>205</v>
      </c>
      <c r="C76" s="172" t="s">
        <v>208</v>
      </c>
      <c r="D76" s="168" t="s">
        <v>209</v>
      </c>
      <c r="E76" s="168" t="s">
        <v>117</v>
      </c>
      <c r="F76" s="169">
        <v>92.37</v>
      </c>
      <c r="G76" s="170"/>
      <c r="H76" s="170"/>
      <c r="I76" s="170">
        <f t="shared" si="18"/>
        <v>0</v>
      </c>
      <c r="J76" s="168">
        <f t="shared" si="19"/>
        <v>0</v>
      </c>
      <c r="K76" s="1">
        <f t="shared" si="20"/>
        <v>0</v>
      </c>
      <c r="L76" s="1">
        <f t="shared" si="21"/>
        <v>0</v>
      </c>
      <c r="M76" s="1"/>
      <c r="N76" s="1">
        <v>0</v>
      </c>
      <c r="O76" s="1"/>
      <c r="P76" s="167">
        <f>ROUND(F76*(R76),3)</f>
        <v>0.17699999999999999</v>
      </c>
      <c r="Q76" s="173"/>
      <c r="R76" s="173">
        <v>1.92E-3</v>
      </c>
      <c r="S76" s="167"/>
      <c r="Z76">
        <v>0</v>
      </c>
    </row>
    <row r="77" spans="1:26" ht="24.95" customHeight="1" x14ac:dyDescent="0.25">
      <c r="A77" s="171"/>
      <c r="B77" s="168" t="s">
        <v>210</v>
      </c>
      <c r="C77" s="172" t="s">
        <v>211</v>
      </c>
      <c r="D77" s="168" t="s">
        <v>212</v>
      </c>
      <c r="E77" s="168" t="s">
        <v>117</v>
      </c>
      <c r="F77" s="169">
        <v>169.6</v>
      </c>
      <c r="G77" s="170"/>
      <c r="H77" s="170"/>
      <c r="I77" s="170">
        <f t="shared" si="18"/>
        <v>0</v>
      </c>
      <c r="J77" s="168">
        <f t="shared" si="19"/>
        <v>0</v>
      </c>
      <c r="K77" s="1">
        <f t="shared" si="20"/>
        <v>0</v>
      </c>
      <c r="L77" s="1">
        <f t="shared" si="21"/>
        <v>0</v>
      </c>
      <c r="M77" s="1"/>
      <c r="N77" s="1">
        <v>0</v>
      </c>
      <c r="O77" s="1"/>
      <c r="P77" s="167">
        <f>ROUND(F77*(R77),3)</f>
        <v>4.3620000000000001</v>
      </c>
      <c r="Q77" s="173"/>
      <c r="R77" s="173">
        <v>2.572E-2</v>
      </c>
      <c r="S77" s="167"/>
      <c r="Z77">
        <v>0</v>
      </c>
    </row>
    <row r="78" spans="1:26" ht="24.95" customHeight="1" x14ac:dyDescent="0.25">
      <c r="A78" s="171"/>
      <c r="B78" s="168" t="s">
        <v>121</v>
      </c>
      <c r="C78" s="172" t="s">
        <v>213</v>
      </c>
      <c r="D78" s="168" t="s">
        <v>214</v>
      </c>
      <c r="E78" s="168" t="s">
        <v>117</v>
      </c>
      <c r="F78" s="169">
        <v>92.37</v>
      </c>
      <c r="G78" s="170"/>
      <c r="H78" s="170"/>
      <c r="I78" s="170">
        <f t="shared" si="18"/>
        <v>0</v>
      </c>
      <c r="J78" s="168">
        <f t="shared" si="19"/>
        <v>0</v>
      </c>
      <c r="K78" s="1">
        <f t="shared" si="20"/>
        <v>0</v>
      </c>
      <c r="L78" s="1">
        <f t="shared" si="21"/>
        <v>0</v>
      </c>
      <c r="M78" s="1"/>
      <c r="N78" s="1">
        <v>0</v>
      </c>
      <c r="O78" s="1"/>
      <c r="P78" s="167">
        <f>ROUND(F78*(R78),3)</f>
        <v>5.0000000000000001E-3</v>
      </c>
      <c r="Q78" s="173"/>
      <c r="R78" s="173">
        <v>5.0000000000000002E-5</v>
      </c>
      <c r="S78" s="167"/>
      <c r="Z78">
        <v>0</v>
      </c>
    </row>
    <row r="79" spans="1:26" ht="24.95" customHeight="1" x14ac:dyDescent="0.25">
      <c r="A79" s="171"/>
      <c r="B79" s="168" t="s">
        <v>121</v>
      </c>
      <c r="C79" s="172" t="s">
        <v>215</v>
      </c>
      <c r="D79" s="168" t="s">
        <v>216</v>
      </c>
      <c r="E79" s="168" t="s">
        <v>217</v>
      </c>
      <c r="F79" s="169">
        <v>60.739999999999995</v>
      </c>
      <c r="G79" s="170"/>
      <c r="H79" s="170"/>
      <c r="I79" s="170">
        <f t="shared" si="18"/>
        <v>0</v>
      </c>
      <c r="J79" s="168">
        <f t="shared" si="19"/>
        <v>0</v>
      </c>
      <c r="K79" s="1">
        <f t="shared" si="20"/>
        <v>0</v>
      </c>
      <c r="L79" s="1">
        <f t="shared" si="21"/>
        <v>0</v>
      </c>
      <c r="M79" s="1"/>
      <c r="N79" s="1">
        <v>0</v>
      </c>
      <c r="O79" s="1"/>
      <c r="P79" s="167"/>
      <c r="Q79" s="173"/>
      <c r="R79" s="173"/>
      <c r="S79" s="167"/>
      <c r="Z79">
        <v>0</v>
      </c>
    </row>
    <row r="80" spans="1:26" ht="24.95" customHeight="1" x14ac:dyDescent="0.25">
      <c r="A80" s="171"/>
      <c r="B80" s="168" t="s">
        <v>160</v>
      </c>
      <c r="C80" s="172" t="s">
        <v>218</v>
      </c>
      <c r="D80" s="168" t="s">
        <v>219</v>
      </c>
      <c r="E80" s="168" t="s">
        <v>195</v>
      </c>
      <c r="F80" s="169">
        <v>47.2</v>
      </c>
      <c r="G80" s="170"/>
      <c r="H80" s="170"/>
      <c r="I80" s="170">
        <f t="shared" si="18"/>
        <v>0</v>
      </c>
      <c r="J80" s="168">
        <f t="shared" si="19"/>
        <v>0</v>
      </c>
      <c r="K80" s="1">
        <f t="shared" si="20"/>
        <v>0</v>
      </c>
      <c r="L80" s="1">
        <f t="shared" si="21"/>
        <v>0</v>
      </c>
      <c r="M80" s="1"/>
      <c r="N80" s="1">
        <v>0</v>
      </c>
      <c r="O80" s="1"/>
      <c r="P80" s="167">
        <f>ROUND(F80*(R80),3)</f>
        <v>3.903</v>
      </c>
      <c r="Q80" s="173"/>
      <c r="R80" s="173">
        <v>8.2699999999999996E-2</v>
      </c>
      <c r="S80" s="167"/>
      <c r="Z80">
        <v>0</v>
      </c>
    </row>
    <row r="81" spans="1:26" ht="24.95" customHeight="1" x14ac:dyDescent="0.25">
      <c r="A81" s="171"/>
      <c r="B81" s="168" t="s">
        <v>163</v>
      </c>
      <c r="C81" s="172" t="s">
        <v>220</v>
      </c>
      <c r="D81" s="168" t="s">
        <v>221</v>
      </c>
      <c r="E81" s="168" t="s">
        <v>137</v>
      </c>
      <c r="F81" s="169">
        <v>99.12</v>
      </c>
      <c r="G81" s="170"/>
      <c r="H81" s="170"/>
      <c r="I81" s="170">
        <f t="shared" si="18"/>
        <v>0</v>
      </c>
      <c r="J81" s="168">
        <f t="shared" si="19"/>
        <v>0</v>
      </c>
      <c r="K81" s="1">
        <f t="shared" si="20"/>
        <v>0</v>
      </c>
      <c r="L81" s="1">
        <f t="shared" si="21"/>
        <v>0</v>
      </c>
      <c r="M81" s="1">
        <f>ROUND(F81*(H81),2)</f>
        <v>0</v>
      </c>
      <c r="N81" s="1">
        <v>0</v>
      </c>
      <c r="O81" s="1"/>
      <c r="P81" s="167">
        <f>ROUND(F81*(R81),3)</f>
        <v>1.1399999999999999</v>
      </c>
      <c r="Q81" s="173"/>
      <c r="R81" s="173">
        <v>1.15E-2</v>
      </c>
      <c r="S81" s="167"/>
      <c r="Z81">
        <v>0</v>
      </c>
    </row>
    <row r="82" spans="1:26" x14ac:dyDescent="0.25">
      <c r="A82" s="156"/>
      <c r="B82" s="156"/>
      <c r="C82" s="156"/>
      <c r="D82" s="156" t="s">
        <v>74</v>
      </c>
      <c r="E82" s="156"/>
      <c r="F82" s="167"/>
      <c r="G82" s="159">
        <f>ROUND((SUM(L74:L81))/1,2)</f>
        <v>0</v>
      </c>
      <c r="H82" s="159">
        <f>ROUND((SUM(M74:M81))/1,2)</f>
        <v>0</v>
      </c>
      <c r="I82" s="159">
        <f>ROUND((SUM(I74:I81))/1,2)</f>
        <v>0</v>
      </c>
      <c r="J82" s="156"/>
      <c r="K82" s="156"/>
      <c r="L82" s="156">
        <f>ROUND((SUM(L74:L81))/1,2)</f>
        <v>0</v>
      </c>
      <c r="M82" s="156">
        <f>ROUND((SUM(M74:M81))/1,2)</f>
        <v>0</v>
      </c>
      <c r="N82" s="156"/>
      <c r="O82" s="156"/>
      <c r="P82" s="174">
        <f>ROUND((SUM(P74:P81))/1,2)</f>
        <v>13.95</v>
      </c>
      <c r="Q82" s="153"/>
      <c r="R82" s="153"/>
      <c r="S82" s="174">
        <f>ROUND((SUM(S74:S81))/1,2)</f>
        <v>0</v>
      </c>
      <c r="T82" s="153"/>
      <c r="U82" s="153"/>
      <c r="V82" s="153"/>
      <c r="W82" s="153"/>
      <c r="X82" s="153"/>
      <c r="Y82" s="153"/>
      <c r="Z82" s="153"/>
    </row>
    <row r="83" spans="1:26" x14ac:dyDescent="0.25">
      <c r="A83" s="1"/>
      <c r="B83" s="1"/>
      <c r="C83" s="1"/>
      <c r="D83" s="1"/>
      <c r="E83" s="1"/>
      <c r="F83" s="163"/>
      <c r="G83" s="149"/>
      <c r="H83" s="149"/>
      <c r="I83" s="149"/>
      <c r="J83" s="1"/>
      <c r="K83" s="1"/>
      <c r="L83" s="1"/>
      <c r="M83" s="1"/>
      <c r="N83" s="1"/>
      <c r="O83" s="1"/>
      <c r="P83" s="1"/>
      <c r="S83" s="1"/>
    </row>
    <row r="84" spans="1:26" x14ac:dyDescent="0.25">
      <c r="A84" s="156"/>
      <c r="B84" s="156"/>
      <c r="C84" s="156"/>
      <c r="D84" s="156" t="s">
        <v>75</v>
      </c>
      <c r="E84" s="156"/>
      <c r="F84" s="167"/>
      <c r="G84" s="157"/>
      <c r="H84" s="157"/>
      <c r="I84" s="157"/>
      <c r="J84" s="156"/>
      <c r="K84" s="156"/>
      <c r="L84" s="156"/>
      <c r="M84" s="156"/>
      <c r="N84" s="156"/>
      <c r="O84" s="156"/>
      <c r="P84" s="156"/>
      <c r="Q84" s="153"/>
      <c r="R84" s="153"/>
      <c r="S84" s="156"/>
      <c r="T84" s="153"/>
      <c r="U84" s="153"/>
      <c r="V84" s="153"/>
      <c r="W84" s="153"/>
      <c r="X84" s="153"/>
      <c r="Y84" s="153"/>
      <c r="Z84" s="153"/>
    </row>
    <row r="85" spans="1:26" ht="24.95" customHeight="1" x14ac:dyDescent="0.25">
      <c r="A85" s="171"/>
      <c r="B85" s="168" t="s">
        <v>121</v>
      </c>
      <c r="C85" s="172" t="s">
        <v>222</v>
      </c>
      <c r="D85" s="168" t="s">
        <v>223</v>
      </c>
      <c r="E85" s="168" t="s">
        <v>134</v>
      </c>
      <c r="F85" s="169">
        <v>252.30304083033997</v>
      </c>
      <c r="G85" s="170"/>
      <c r="H85" s="170"/>
      <c r="I85" s="170">
        <f>ROUND(F85*(G85+H85),2)</f>
        <v>0</v>
      </c>
      <c r="J85" s="168">
        <f>ROUND(F85*(N85),2)</f>
        <v>0</v>
      </c>
      <c r="K85" s="1">
        <f>ROUND(F85*(O85),2)</f>
        <v>0</v>
      </c>
      <c r="L85" s="1">
        <f>ROUND(F85*(G85),2)</f>
        <v>0</v>
      </c>
      <c r="M85" s="1"/>
      <c r="N85" s="1">
        <v>0</v>
      </c>
      <c r="O85" s="1"/>
      <c r="P85" s="167"/>
      <c r="Q85" s="173"/>
      <c r="R85" s="173"/>
      <c r="S85" s="167"/>
      <c r="Z85">
        <v>0</v>
      </c>
    </row>
    <row r="86" spans="1:26" x14ac:dyDescent="0.25">
      <c r="A86" s="156"/>
      <c r="B86" s="156"/>
      <c r="C86" s="156"/>
      <c r="D86" s="156" t="s">
        <v>75</v>
      </c>
      <c r="E86" s="156"/>
      <c r="F86" s="167"/>
      <c r="G86" s="159">
        <f>ROUND((SUM(L84:L85))/1,2)</f>
        <v>0</v>
      </c>
      <c r="H86" s="159">
        <f>ROUND((SUM(M84:M85))/1,2)</f>
        <v>0</v>
      </c>
      <c r="I86" s="159">
        <f>ROUND((SUM(I84:I85))/1,2)</f>
        <v>0</v>
      </c>
      <c r="J86" s="156"/>
      <c r="K86" s="156"/>
      <c r="L86" s="156">
        <f>ROUND((SUM(L84:L85))/1,2)</f>
        <v>0</v>
      </c>
      <c r="M86" s="156">
        <f>ROUND((SUM(M84:M85))/1,2)</f>
        <v>0</v>
      </c>
      <c r="N86" s="156"/>
      <c r="O86" s="156"/>
      <c r="P86" s="174">
        <f>ROUND((SUM(P84:P85))/1,2)</f>
        <v>0</v>
      </c>
      <c r="Q86" s="153"/>
      <c r="R86" s="153"/>
      <c r="S86" s="174">
        <f>ROUND((SUM(S84:S85))/1,2)</f>
        <v>0</v>
      </c>
      <c r="T86" s="153"/>
      <c r="U86" s="153"/>
      <c r="V86" s="153"/>
      <c r="W86" s="153"/>
      <c r="X86" s="153"/>
      <c r="Y86" s="153"/>
      <c r="Z86" s="153"/>
    </row>
    <row r="87" spans="1:26" x14ac:dyDescent="0.25">
      <c r="A87" s="1"/>
      <c r="B87" s="1"/>
      <c r="C87" s="1"/>
      <c r="D87" s="1"/>
      <c r="E87" s="1"/>
      <c r="F87" s="163"/>
      <c r="G87" s="149"/>
      <c r="H87" s="149"/>
      <c r="I87" s="149"/>
      <c r="J87" s="1"/>
      <c r="K87" s="1"/>
      <c r="L87" s="1"/>
      <c r="M87" s="1"/>
      <c r="N87" s="1"/>
      <c r="O87" s="1"/>
      <c r="P87" s="1"/>
      <c r="S87" s="1"/>
    </row>
    <row r="88" spans="1:26" x14ac:dyDescent="0.25">
      <c r="A88" s="156"/>
      <c r="B88" s="156"/>
      <c r="C88" s="156"/>
      <c r="D88" s="2" t="s">
        <v>67</v>
      </c>
      <c r="E88" s="156"/>
      <c r="F88" s="167"/>
      <c r="G88" s="159">
        <f>ROUND((SUM(L9:L87))/2,2)</f>
        <v>0</v>
      </c>
      <c r="H88" s="159">
        <f>ROUND((SUM(M9:M87))/2,2)</f>
        <v>0</v>
      </c>
      <c r="I88" s="159">
        <f>ROUND((SUM(I9:I87))/2,2)</f>
        <v>0</v>
      </c>
      <c r="J88" s="157"/>
      <c r="K88" s="156"/>
      <c r="L88" s="157">
        <f>ROUND((SUM(L9:L87))/2,2)</f>
        <v>0</v>
      </c>
      <c r="M88" s="157">
        <f>ROUND((SUM(M9:M87))/2,2)</f>
        <v>0</v>
      </c>
      <c r="N88" s="156"/>
      <c r="O88" s="156"/>
      <c r="P88" s="174">
        <f>ROUND((SUM(P9:P87))/2,2)</f>
        <v>252.31</v>
      </c>
      <c r="S88" s="174">
        <f>ROUND((SUM(S9:S87))/2,2)</f>
        <v>0</v>
      </c>
    </row>
    <row r="89" spans="1:26" x14ac:dyDescent="0.25">
      <c r="A89" s="1"/>
      <c r="B89" s="1"/>
      <c r="C89" s="1"/>
      <c r="D89" s="1"/>
      <c r="E89" s="1"/>
      <c r="F89" s="163"/>
      <c r="G89" s="149"/>
      <c r="H89" s="149"/>
      <c r="I89" s="149"/>
      <c r="J89" s="1"/>
      <c r="K89" s="1"/>
      <c r="L89" s="1"/>
      <c r="M89" s="1"/>
      <c r="N89" s="1"/>
      <c r="O89" s="1"/>
      <c r="P89" s="1"/>
      <c r="S89" s="1"/>
    </row>
    <row r="90" spans="1:26" x14ac:dyDescent="0.25">
      <c r="A90" s="156"/>
      <c r="B90" s="156"/>
      <c r="C90" s="156"/>
      <c r="D90" s="2" t="s">
        <v>76</v>
      </c>
      <c r="E90" s="156"/>
      <c r="F90" s="167"/>
      <c r="G90" s="157"/>
      <c r="H90" s="157"/>
      <c r="I90" s="157"/>
      <c r="J90" s="156"/>
      <c r="K90" s="156"/>
      <c r="L90" s="156"/>
      <c r="M90" s="156"/>
      <c r="N90" s="156"/>
      <c r="O90" s="156"/>
      <c r="P90" s="156"/>
      <c r="Q90" s="153"/>
      <c r="R90" s="153"/>
      <c r="S90" s="156"/>
      <c r="T90" s="153"/>
      <c r="U90" s="153"/>
      <c r="V90" s="153"/>
      <c r="W90" s="153"/>
      <c r="X90" s="153"/>
      <c r="Y90" s="153"/>
      <c r="Z90" s="153"/>
    </row>
    <row r="91" spans="1:26" x14ac:dyDescent="0.25">
      <c r="A91" s="156"/>
      <c r="B91" s="156"/>
      <c r="C91" s="156"/>
      <c r="D91" s="156" t="s">
        <v>77</v>
      </c>
      <c r="E91" s="156"/>
      <c r="F91" s="167"/>
      <c r="G91" s="157"/>
      <c r="H91" s="157"/>
      <c r="I91" s="157"/>
      <c r="J91" s="156"/>
      <c r="K91" s="156"/>
      <c r="L91" s="156"/>
      <c r="M91" s="156"/>
      <c r="N91" s="156"/>
      <c r="O91" s="156"/>
      <c r="P91" s="156"/>
      <c r="Q91" s="153"/>
      <c r="R91" s="153"/>
      <c r="S91" s="156"/>
      <c r="T91" s="153"/>
      <c r="U91" s="153"/>
      <c r="V91" s="153"/>
      <c r="W91" s="153"/>
      <c r="X91" s="153"/>
      <c r="Y91" s="153"/>
      <c r="Z91" s="153"/>
    </row>
    <row r="92" spans="1:26" ht="24.95" customHeight="1" x14ac:dyDescent="0.25">
      <c r="A92" s="171"/>
      <c r="B92" s="168" t="s">
        <v>224</v>
      </c>
      <c r="C92" s="172" t="s">
        <v>225</v>
      </c>
      <c r="D92" s="168" t="s">
        <v>226</v>
      </c>
      <c r="E92" s="168" t="s">
        <v>117</v>
      </c>
      <c r="F92" s="169">
        <v>110.11</v>
      </c>
      <c r="G92" s="170"/>
      <c r="H92" s="170"/>
      <c r="I92" s="170">
        <f t="shared" ref="I92:I98" si="22">ROUND(F92*(G92+H92),2)</f>
        <v>0</v>
      </c>
      <c r="J92" s="168">
        <f t="shared" ref="J92:J98" si="23">ROUND(F92*(N92),2)</f>
        <v>0</v>
      </c>
      <c r="K92" s="1">
        <f t="shared" ref="K92:K98" si="24">ROUND(F92*(O92),2)</f>
        <v>0</v>
      </c>
      <c r="L92" s="1">
        <f t="shared" ref="L92:L98" si="25">ROUND(F92*(G92),2)</f>
        <v>0</v>
      </c>
      <c r="M92" s="1"/>
      <c r="N92" s="1">
        <v>0</v>
      </c>
      <c r="O92" s="1"/>
      <c r="P92" s="167"/>
      <c r="Q92" s="173"/>
      <c r="R92" s="173"/>
      <c r="S92" s="167"/>
      <c r="Z92">
        <v>0</v>
      </c>
    </row>
    <row r="93" spans="1:26" ht="24.95" customHeight="1" x14ac:dyDescent="0.25">
      <c r="A93" s="171"/>
      <c r="B93" s="168" t="s">
        <v>224</v>
      </c>
      <c r="C93" s="172" t="s">
        <v>227</v>
      </c>
      <c r="D93" s="168" t="s">
        <v>228</v>
      </c>
      <c r="E93" s="168" t="s">
        <v>117</v>
      </c>
      <c r="F93" s="169">
        <v>220.22</v>
      </c>
      <c r="G93" s="170"/>
      <c r="H93" s="170"/>
      <c r="I93" s="170">
        <f t="shared" si="22"/>
        <v>0</v>
      </c>
      <c r="J93" s="168">
        <f t="shared" si="23"/>
        <v>0</v>
      </c>
      <c r="K93" s="1">
        <f t="shared" si="24"/>
        <v>0</v>
      </c>
      <c r="L93" s="1">
        <f t="shared" si="25"/>
        <v>0</v>
      </c>
      <c r="M93" s="1"/>
      <c r="N93" s="1">
        <v>0</v>
      </c>
      <c r="O93" s="1"/>
      <c r="P93" s="167">
        <f>ROUND(F93*(R93),3)</f>
        <v>0.11899999999999999</v>
      </c>
      <c r="Q93" s="173"/>
      <c r="R93" s="173">
        <v>5.4000000000000001E-4</v>
      </c>
      <c r="S93" s="167"/>
      <c r="Z93">
        <v>0</v>
      </c>
    </row>
    <row r="94" spans="1:26" ht="24.95" customHeight="1" x14ac:dyDescent="0.25">
      <c r="A94" s="171"/>
      <c r="B94" s="168" t="s">
        <v>224</v>
      </c>
      <c r="C94" s="172" t="s">
        <v>229</v>
      </c>
      <c r="D94" s="168" t="s">
        <v>230</v>
      </c>
      <c r="E94" s="168" t="s">
        <v>117</v>
      </c>
      <c r="F94" s="169">
        <v>24.38</v>
      </c>
      <c r="G94" s="170"/>
      <c r="H94" s="170"/>
      <c r="I94" s="170">
        <f t="shared" si="22"/>
        <v>0</v>
      </c>
      <c r="J94" s="168">
        <f t="shared" si="23"/>
        <v>0</v>
      </c>
      <c r="K94" s="1">
        <f t="shared" si="24"/>
        <v>0</v>
      </c>
      <c r="L94" s="1">
        <f t="shared" si="25"/>
        <v>0</v>
      </c>
      <c r="M94" s="1"/>
      <c r="N94" s="1">
        <v>0</v>
      </c>
      <c r="O94" s="1"/>
      <c r="P94" s="167">
        <f>ROUND(F94*(R94),3)</f>
        <v>0.04</v>
      </c>
      <c r="Q94" s="173"/>
      <c r="R94" s="173">
        <v>1.65E-3</v>
      </c>
      <c r="S94" s="167"/>
      <c r="Z94">
        <v>0</v>
      </c>
    </row>
    <row r="95" spans="1:26" ht="24.95" customHeight="1" x14ac:dyDescent="0.25">
      <c r="A95" s="171"/>
      <c r="B95" s="168" t="s">
        <v>224</v>
      </c>
      <c r="C95" s="172" t="s">
        <v>231</v>
      </c>
      <c r="D95" s="168" t="s">
        <v>232</v>
      </c>
      <c r="E95" s="168" t="s">
        <v>134</v>
      </c>
      <c r="F95" s="169">
        <v>1.2370494400000001</v>
      </c>
      <c r="G95" s="170"/>
      <c r="H95" s="170"/>
      <c r="I95" s="170">
        <f t="shared" si="22"/>
        <v>0</v>
      </c>
      <c r="J95" s="168">
        <f t="shared" si="23"/>
        <v>0</v>
      </c>
      <c r="K95" s="1">
        <f t="shared" si="24"/>
        <v>0</v>
      </c>
      <c r="L95" s="1">
        <f t="shared" si="25"/>
        <v>0</v>
      </c>
      <c r="M95" s="1"/>
      <c r="N95" s="1">
        <v>0</v>
      </c>
      <c r="O95" s="1"/>
      <c r="P95" s="167"/>
      <c r="Q95" s="173"/>
      <c r="R95" s="173"/>
      <c r="S95" s="167"/>
      <c r="Z95">
        <v>0</v>
      </c>
    </row>
    <row r="96" spans="1:26" ht="24.95" customHeight="1" x14ac:dyDescent="0.25">
      <c r="A96" s="171"/>
      <c r="B96" s="168" t="s">
        <v>233</v>
      </c>
      <c r="C96" s="172" t="s">
        <v>234</v>
      </c>
      <c r="D96" s="168" t="s">
        <v>235</v>
      </c>
      <c r="E96" s="168" t="s">
        <v>236</v>
      </c>
      <c r="F96" s="169">
        <v>5.5055E-2</v>
      </c>
      <c r="G96" s="170"/>
      <c r="H96" s="170"/>
      <c r="I96" s="170">
        <f t="shared" si="22"/>
        <v>0</v>
      </c>
      <c r="J96" s="168">
        <f t="shared" si="23"/>
        <v>0</v>
      </c>
      <c r="K96" s="1">
        <f t="shared" si="24"/>
        <v>0</v>
      </c>
      <c r="L96" s="1">
        <f t="shared" si="25"/>
        <v>0</v>
      </c>
      <c r="M96" s="1">
        <f>ROUND(F96*(H96),2)</f>
        <v>0</v>
      </c>
      <c r="N96" s="1">
        <v>0</v>
      </c>
      <c r="O96" s="1"/>
      <c r="P96" s="167">
        <f>ROUND(F96*(R96),3)</f>
        <v>5.5E-2</v>
      </c>
      <c r="Q96" s="173"/>
      <c r="R96" s="173">
        <v>1</v>
      </c>
      <c r="S96" s="167"/>
      <c r="Z96">
        <v>0</v>
      </c>
    </row>
    <row r="97" spans="1:26" ht="24.95" customHeight="1" x14ac:dyDescent="0.25">
      <c r="A97" s="171"/>
      <c r="B97" s="168" t="s">
        <v>237</v>
      </c>
      <c r="C97" s="172" t="s">
        <v>238</v>
      </c>
      <c r="D97" s="168" t="s">
        <v>239</v>
      </c>
      <c r="E97" s="168" t="s">
        <v>168</v>
      </c>
      <c r="F97" s="169">
        <v>253.25299999999999</v>
      </c>
      <c r="G97" s="170"/>
      <c r="H97" s="170"/>
      <c r="I97" s="170">
        <f t="shared" si="22"/>
        <v>0</v>
      </c>
      <c r="J97" s="168">
        <f t="shared" si="23"/>
        <v>0</v>
      </c>
      <c r="K97" s="1">
        <f t="shared" si="24"/>
        <v>0</v>
      </c>
      <c r="L97" s="1">
        <f t="shared" si="25"/>
        <v>0</v>
      </c>
      <c r="M97" s="1">
        <f>ROUND(F97*(H97),2)</f>
        <v>0</v>
      </c>
      <c r="N97" s="1">
        <v>0</v>
      </c>
      <c r="O97" s="1"/>
      <c r="P97" s="167">
        <f>ROUND(F97*(R97),3)</f>
        <v>0.98299999999999998</v>
      </c>
      <c r="Q97" s="173"/>
      <c r="R97" s="173">
        <v>3.8800000000000002E-3</v>
      </c>
      <c r="S97" s="167"/>
      <c r="Z97">
        <v>0</v>
      </c>
    </row>
    <row r="98" spans="1:26" ht="24.95" customHeight="1" x14ac:dyDescent="0.25">
      <c r="A98" s="171"/>
      <c r="B98" s="168" t="s">
        <v>237</v>
      </c>
      <c r="C98" s="172" t="s">
        <v>240</v>
      </c>
      <c r="D98" s="168" t="s">
        <v>241</v>
      </c>
      <c r="E98" s="168" t="s">
        <v>117</v>
      </c>
      <c r="F98" s="169">
        <v>26.818000000000001</v>
      </c>
      <c r="G98" s="170"/>
      <c r="H98" s="170"/>
      <c r="I98" s="170">
        <f t="shared" si="22"/>
        <v>0</v>
      </c>
      <c r="J98" s="168">
        <f t="shared" si="23"/>
        <v>0</v>
      </c>
      <c r="K98" s="1">
        <f t="shared" si="24"/>
        <v>0</v>
      </c>
      <c r="L98" s="1">
        <f t="shared" si="25"/>
        <v>0</v>
      </c>
      <c r="M98" s="1">
        <f>ROUND(F98*(H98),2)</f>
        <v>0</v>
      </c>
      <c r="N98" s="1">
        <v>0</v>
      </c>
      <c r="O98" s="1"/>
      <c r="P98" s="167">
        <f>ROUND(F98*(R98),3)</f>
        <v>0.04</v>
      </c>
      <c r="Q98" s="173"/>
      <c r="R98" s="173">
        <v>1.5E-3</v>
      </c>
      <c r="S98" s="167"/>
      <c r="Z98">
        <v>0</v>
      </c>
    </row>
    <row r="99" spans="1:26" x14ac:dyDescent="0.25">
      <c r="A99" s="156"/>
      <c r="B99" s="156"/>
      <c r="C99" s="156"/>
      <c r="D99" s="156" t="s">
        <v>77</v>
      </c>
      <c r="E99" s="156"/>
      <c r="F99" s="167"/>
      <c r="G99" s="159">
        <f>ROUND((SUM(L91:L98))/1,2)</f>
        <v>0</v>
      </c>
      <c r="H99" s="159">
        <f>ROUND((SUM(M91:M98))/1,2)</f>
        <v>0</v>
      </c>
      <c r="I99" s="159">
        <f>ROUND((SUM(I91:I98))/1,2)</f>
        <v>0</v>
      </c>
      <c r="J99" s="156"/>
      <c r="K99" s="156"/>
      <c r="L99" s="156">
        <f>ROUND((SUM(L91:L98))/1,2)</f>
        <v>0</v>
      </c>
      <c r="M99" s="156">
        <f>ROUND((SUM(M91:M98))/1,2)</f>
        <v>0</v>
      </c>
      <c r="N99" s="156"/>
      <c r="O99" s="156"/>
      <c r="P99" s="174">
        <f>ROUND((SUM(P91:P98))/1,2)</f>
        <v>1.24</v>
      </c>
      <c r="Q99" s="153"/>
      <c r="R99" s="153"/>
      <c r="S99" s="174">
        <f>ROUND((SUM(S91:S98))/1,2)</f>
        <v>0</v>
      </c>
      <c r="T99" s="153"/>
      <c r="U99" s="153"/>
      <c r="V99" s="153"/>
      <c r="W99" s="153"/>
      <c r="X99" s="153"/>
      <c r="Y99" s="153"/>
      <c r="Z99" s="153"/>
    </row>
    <row r="100" spans="1:26" x14ac:dyDescent="0.25">
      <c r="A100" s="1"/>
      <c r="B100" s="1"/>
      <c r="C100" s="1"/>
      <c r="D100" s="1"/>
      <c r="E100" s="1"/>
      <c r="F100" s="163"/>
      <c r="G100" s="149"/>
      <c r="H100" s="149"/>
      <c r="I100" s="149"/>
      <c r="J100" s="1"/>
      <c r="K100" s="1"/>
      <c r="L100" s="1"/>
      <c r="M100" s="1"/>
      <c r="N100" s="1"/>
      <c r="O100" s="1"/>
      <c r="P100" s="1"/>
      <c r="S100" s="1"/>
    </row>
    <row r="101" spans="1:26" x14ac:dyDescent="0.25">
      <c r="A101" s="156"/>
      <c r="B101" s="156"/>
      <c r="C101" s="156"/>
      <c r="D101" s="156" t="s">
        <v>78</v>
      </c>
      <c r="E101" s="156"/>
      <c r="F101" s="167"/>
      <c r="G101" s="157"/>
      <c r="H101" s="157"/>
      <c r="I101" s="157"/>
      <c r="J101" s="156"/>
      <c r="K101" s="156"/>
      <c r="L101" s="156"/>
      <c r="M101" s="156"/>
      <c r="N101" s="156"/>
      <c r="O101" s="156"/>
      <c r="P101" s="156"/>
      <c r="Q101" s="153"/>
      <c r="R101" s="153"/>
      <c r="S101" s="156"/>
      <c r="T101" s="153"/>
      <c r="U101" s="153"/>
      <c r="V101" s="153"/>
      <c r="W101" s="153"/>
      <c r="X101" s="153"/>
      <c r="Y101" s="153"/>
      <c r="Z101" s="153"/>
    </row>
    <row r="102" spans="1:26" ht="24.95" customHeight="1" x14ac:dyDescent="0.25">
      <c r="A102" s="171"/>
      <c r="B102" s="168" t="s">
        <v>242</v>
      </c>
      <c r="C102" s="172" t="s">
        <v>243</v>
      </c>
      <c r="D102" s="168" t="s">
        <v>244</v>
      </c>
      <c r="E102" s="168" t="s">
        <v>117</v>
      </c>
      <c r="F102" s="169">
        <v>29.75</v>
      </c>
      <c r="G102" s="170"/>
      <c r="H102" s="170"/>
      <c r="I102" s="170">
        <f t="shared" ref="I102:I109" si="26">ROUND(F102*(G102+H102),2)</f>
        <v>0</v>
      </c>
      <c r="J102" s="168">
        <f t="shared" ref="J102:J109" si="27">ROUND(F102*(N102),2)</f>
        <v>0</v>
      </c>
      <c r="K102" s="1">
        <f t="shared" ref="K102:K109" si="28">ROUND(F102*(O102),2)</f>
        <v>0</v>
      </c>
      <c r="L102" s="1">
        <f t="shared" ref="L102:L109" si="29">ROUND(F102*(G102),2)</f>
        <v>0</v>
      </c>
      <c r="M102" s="1"/>
      <c r="N102" s="1">
        <v>0</v>
      </c>
      <c r="O102" s="1"/>
      <c r="P102" s="167">
        <f>ROUND(F102*(R102),3)</f>
        <v>1.6E-2</v>
      </c>
      <c r="Q102" s="173"/>
      <c r="R102" s="173">
        <v>5.2999999999999998E-4</v>
      </c>
      <c r="S102" s="167"/>
      <c r="Z102">
        <v>0</v>
      </c>
    </row>
    <row r="103" spans="1:26" ht="24.95" customHeight="1" x14ac:dyDescent="0.25">
      <c r="A103" s="171"/>
      <c r="B103" s="168" t="s">
        <v>242</v>
      </c>
      <c r="C103" s="172" t="s">
        <v>245</v>
      </c>
      <c r="D103" s="168" t="s">
        <v>246</v>
      </c>
      <c r="E103" s="168" t="s">
        <v>117</v>
      </c>
      <c r="F103" s="169">
        <v>28.62</v>
      </c>
      <c r="G103" s="170"/>
      <c r="H103" s="170"/>
      <c r="I103" s="170">
        <f t="shared" si="26"/>
        <v>0</v>
      </c>
      <c r="J103" s="168">
        <f t="shared" si="27"/>
        <v>0</v>
      </c>
      <c r="K103" s="1">
        <f t="shared" si="28"/>
        <v>0</v>
      </c>
      <c r="L103" s="1">
        <f t="shared" si="29"/>
        <v>0</v>
      </c>
      <c r="M103" s="1"/>
      <c r="N103" s="1">
        <v>0</v>
      </c>
      <c r="O103" s="1"/>
      <c r="P103" s="167">
        <f>ROUND(F103*(R103),3)</f>
        <v>1E-3</v>
      </c>
      <c r="Q103" s="173"/>
      <c r="R103" s="173">
        <v>3.0000000000000001E-5</v>
      </c>
      <c r="S103" s="167">
        <f>ROUND(F103*(X103),3)</f>
        <v>28.62</v>
      </c>
      <c r="X103">
        <v>1</v>
      </c>
      <c r="Z103">
        <v>0</v>
      </c>
    </row>
    <row r="104" spans="1:26" ht="24.95" customHeight="1" x14ac:dyDescent="0.25">
      <c r="A104" s="171"/>
      <c r="B104" s="168" t="s">
        <v>242</v>
      </c>
      <c r="C104" s="172" t="s">
        <v>247</v>
      </c>
      <c r="D104" s="168" t="s">
        <v>248</v>
      </c>
      <c r="E104" s="168" t="s">
        <v>249</v>
      </c>
      <c r="F104" s="169">
        <v>29.75</v>
      </c>
      <c r="G104" s="170"/>
      <c r="H104" s="170"/>
      <c r="I104" s="170">
        <f t="shared" si="26"/>
        <v>0</v>
      </c>
      <c r="J104" s="168">
        <f t="shared" si="27"/>
        <v>0</v>
      </c>
      <c r="K104" s="1">
        <f t="shared" si="28"/>
        <v>0</v>
      </c>
      <c r="L104" s="1">
        <f t="shared" si="29"/>
        <v>0</v>
      </c>
      <c r="M104" s="1"/>
      <c r="N104" s="1">
        <v>0</v>
      </c>
      <c r="O104" s="1"/>
      <c r="P104" s="167">
        <f>ROUND(F104*(R104),3)</f>
        <v>3.6999999999999998E-2</v>
      </c>
      <c r="Q104" s="173"/>
      <c r="R104" s="173">
        <v>1.25E-3</v>
      </c>
      <c r="S104" s="167">
        <f>ROUND(F104*(X104),3)</f>
        <v>29.75</v>
      </c>
      <c r="X104">
        <v>1</v>
      </c>
      <c r="Z104">
        <v>0</v>
      </c>
    </row>
    <row r="105" spans="1:26" ht="24.95" customHeight="1" x14ac:dyDescent="0.25">
      <c r="A105" s="171"/>
      <c r="B105" s="168" t="s">
        <v>242</v>
      </c>
      <c r="C105" s="172" t="s">
        <v>250</v>
      </c>
      <c r="D105" s="168" t="s">
        <v>251</v>
      </c>
      <c r="E105" s="168" t="s">
        <v>168</v>
      </c>
      <c r="F105" s="169">
        <v>28.62</v>
      </c>
      <c r="G105" s="170"/>
      <c r="H105" s="170"/>
      <c r="I105" s="170">
        <f t="shared" si="26"/>
        <v>0</v>
      </c>
      <c r="J105" s="168">
        <f t="shared" si="27"/>
        <v>0</v>
      </c>
      <c r="K105" s="1">
        <f t="shared" si="28"/>
        <v>0</v>
      </c>
      <c r="L105" s="1">
        <f t="shared" si="29"/>
        <v>0</v>
      </c>
      <c r="M105" s="1"/>
      <c r="N105" s="1">
        <v>0</v>
      </c>
      <c r="O105" s="1"/>
      <c r="P105" s="167">
        <f>ROUND(F105*(R105),3)</f>
        <v>3.5999999999999997E-2</v>
      </c>
      <c r="Q105" s="173"/>
      <c r="R105" s="173">
        <v>1.25E-3</v>
      </c>
      <c r="S105" s="167">
        <f>ROUND(F105*(X105),3)</f>
        <v>28.62</v>
      </c>
      <c r="X105">
        <v>1</v>
      </c>
      <c r="Z105">
        <v>0</v>
      </c>
    </row>
    <row r="106" spans="1:26" ht="24.95" customHeight="1" x14ac:dyDescent="0.25">
      <c r="A106" s="171"/>
      <c r="B106" s="168" t="s">
        <v>252</v>
      </c>
      <c r="C106" s="172" t="s">
        <v>253</v>
      </c>
      <c r="D106" s="168" t="s">
        <v>254</v>
      </c>
      <c r="E106" s="168" t="s">
        <v>134</v>
      </c>
      <c r="F106" s="169">
        <v>0.35311760000000003</v>
      </c>
      <c r="G106" s="170"/>
      <c r="H106" s="170"/>
      <c r="I106" s="170">
        <f t="shared" si="26"/>
        <v>0</v>
      </c>
      <c r="J106" s="168">
        <f t="shared" si="27"/>
        <v>0</v>
      </c>
      <c r="K106" s="1">
        <f t="shared" si="28"/>
        <v>0</v>
      </c>
      <c r="L106" s="1">
        <f t="shared" si="29"/>
        <v>0</v>
      </c>
      <c r="M106" s="1"/>
      <c r="N106" s="1">
        <v>0</v>
      </c>
      <c r="O106" s="1"/>
      <c r="P106" s="167"/>
      <c r="Q106" s="173"/>
      <c r="R106" s="173"/>
      <c r="S106" s="167"/>
      <c r="Z106">
        <v>0</v>
      </c>
    </row>
    <row r="107" spans="1:26" ht="24.95" customHeight="1" x14ac:dyDescent="0.25">
      <c r="A107" s="171"/>
      <c r="B107" s="168" t="s">
        <v>237</v>
      </c>
      <c r="C107" s="172" t="s">
        <v>255</v>
      </c>
      <c r="D107" s="168" t="s">
        <v>256</v>
      </c>
      <c r="E107" s="168" t="s">
        <v>117</v>
      </c>
      <c r="F107" s="169">
        <v>23.887499999999999</v>
      </c>
      <c r="G107" s="170"/>
      <c r="H107" s="170"/>
      <c r="I107" s="170">
        <f t="shared" si="26"/>
        <v>0</v>
      </c>
      <c r="J107" s="168">
        <f t="shared" si="27"/>
        <v>0</v>
      </c>
      <c r="K107" s="1">
        <f t="shared" si="28"/>
        <v>0</v>
      </c>
      <c r="L107" s="1">
        <f t="shared" si="29"/>
        <v>0</v>
      </c>
      <c r="M107" s="1">
        <f>ROUND(F107*(H107),2)</f>
        <v>0</v>
      </c>
      <c r="N107" s="1">
        <v>0</v>
      </c>
      <c r="O107" s="1"/>
      <c r="P107" s="167">
        <f>ROUND(F107*(R107),3)</f>
        <v>0.14299999999999999</v>
      </c>
      <c r="Q107" s="173"/>
      <c r="R107" s="173">
        <v>6.0000000000000001E-3</v>
      </c>
      <c r="S107" s="167"/>
      <c r="Z107">
        <v>0</v>
      </c>
    </row>
    <row r="108" spans="1:26" ht="24.95" customHeight="1" x14ac:dyDescent="0.25">
      <c r="A108" s="171"/>
      <c r="B108" s="168" t="s">
        <v>237</v>
      </c>
      <c r="C108" s="172" t="s">
        <v>257</v>
      </c>
      <c r="D108" s="168" t="s">
        <v>258</v>
      </c>
      <c r="E108" s="168" t="s">
        <v>117</v>
      </c>
      <c r="F108" s="169">
        <v>30.051000000000002</v>
      </c>
      <c r="G108" s="170"/>
      <c r="H108" s="170"/>
      <c r="I108" s="170">
        <f t="shared" si="26"/>
        <v>0</v>
      </c>
      <c r="J108" s="168">
        <f t="shared" si="27"/>
        <v>0</v>
      </c>
      <c r="K108" s="1">
        <f t="shared" si="28"/>
        <v>0</v>
      </c>
      <c r="L108" s="1">
        <f t="shared" si="29"/>
        <v>0</v>
      </c>
      <c r="M108" s="1">
        <f>ROUND(F108*(H108),2)</f>
        <v>0</v>
      </c>
      <c r="N108" s="1">
        <v>0</v>
      </c>
      <c r="O108" s="1"/>
      <c r="P108" s="167">
        <f>ROUND(F108*(R108),3)</f>
        <v>0.12</v>
      </c>
      <c r="Q108" s="173"/>
      <c r="R108" s="173">
        <v>4.0000000000000001E-3</v>
      </c>
      <c r="S108" s="167"/>
      <c r="Z108">
        <v>0</v>
      </c>
    </row>
    <row r="109" spans="1:26" ht="24.95" customHeight="1" x14ac:dyDescent="0.25">
      <c r="A109" s="171"/>
      <c r="B109" s="168" t="s">
        <v>237</v>
      </c>
      <c r="C109" s="172" t="s">
        <v>259</v>
      </c>
      <c r="D109" s="168" t="s">
        <v>260</v>
      </c>
      <c r="E109" s="168" t="s">
        <v>168</v>
      </c>
      <c r="F109" s="169">
        <v>29.75</v>
      </c>
      <c r="G109" s="170"/>
      <c r="H109" s="170"/>
      <c r="I109" s="170">
        <f t="shared" si="26"/>
        <v>0</v>
      </c>
      <c r="J109" s="168">
        <f t="shared" si="27"/>
        <v>0</v>
      </c>
      <c r="K109" s="1">
        <f t="shared" si="28"/>
        <v>0</v>
      </c>
      <c r="L109" s="1">
        <f t="shared" si="29"/>
        <v>0</v>
      </c>
      <c r="M109" s="1">
        <f>ROUND(F109*(H109),2)</f>
        <v>0</v>
      </c>
      <c r="N109" s="1">
        <v>0</v>
      </c>
      <c r="O109" s="1"/>
      <c r="P109" s="167"/>
      <c r="Q109" s="173"/>
      <c r="R109" s="173"/>
      <c r="S109" s="167">
        <f>ROUND(F109*(X109),3)</f>
        <v>29.75</v>
      </c>
      <c r="X109">
        <v>1</v>
      </c>
      <c r="Z109">
        <v>0</v>
      </c>
    </row>
    <row r="110" spans="1:26" x14ac:dyDescent="0.25">
      <c r="A110" s="156"/>
      <c r="B110" s="156"/>
      <c r="C110" s="156"/>
      <c r="D110" s="156" t="s">
        <v>78</v>
      </c>
      <c r="E110" s="156"/>
      <c r="F110" s="167"/>
      <c r="G110" s="159">
        <f>ROUND((SUM(L101:L109))/1,2)</f>
        <v>0</v>
      </c>
      <c r="H110" s="159">
        <f>ROUND((SUM(M101:M109))/1,2)</f>
        <v>0</v>
      </c>
      <c r="I110" s="159">
        <f>ROUND((SUM(I101:I109))/1,2)</f>
        <v>0</v>
      </c>
      <c r="J110" s="156"/>
      <c r="K110" s="156"/>
      <c r="L110" s="156">
        <f>ROUND((SUM(L101:L109))/1,2)</f>
        <v>0</v>
      </c>
      <c r="M110" s="156">
        <f>ROUND((SUM(M101:M109))/1,2)</f>
        <v>0</v>
      </c>
      <c r="N110" s="156"/>
      <c r="O110" s="156"/>
      <c r="P110" s="174">
        <f>ROUND((SUM(P101:P109))/1,2)</f>
        <v>0.35</v>
      </c>
      <c r="Q110" s="153"/>
      <c r="R110" s="153"/>
      <c r="S110" s="174">
        <f>ROUND((SUM(S101:S109))/1,2)</f>
        <v>116.74</v>
      </c>
      <c r="T110" s="153"/>
      <c r="U110" s="153"/>
      <c r="V110" s="153"/>
      <c r="W110" s="153"/>
      <c r="X110" s="153"/>
      <c r="Y110" s="153"/>
      <c r="Z110" s="153"/>
    </row>
    <row r="111" spans="1:26" x14ac:dyDescent="0.25">
      <c r="A111" s="1"/>
      <c r="B111" s="1"/>
      <c r="C111" s="1"/>
      <c r="D111" s="1"/>
      <c r="E111" s="1"/>
      <c r="F111" s="163"/>
      <c r="G111" s="149"/>
      <c r="H111" s="149"/>
      <c r="I111" s="149"/>
      <c r="J111" s="1"/>
      <c r="K111" s="1"/>
      <c r="L111" s="1"/>
      <c r="M111" s="1"/>
      <c r="N111" s="1"/>
      <c r="O111" s="1"/>
      <c r="P111" s="1"/>
      <c r="S111" s="1"/>
    </row>
    <row r="112" spans="1:26" x14ac:dyDescent="0.25">
      <c r="A112" s="156"/>
      <c r="B112" s="156"/>
      <c r="C112" s="156"/>
      <c r="D112" s="156" t="s">
        <v>79</v>
      </c>
      <c r="E112" s="156"/>
      <c r="F112" s="167"/>
      <c r="G112" s="157"/>
      <c r="H112" s="157"/>
      <c r="I112" s="157"/>
      <c r="J112" s="156"/>
      <c r="K112" s="156"/>
      <c r="L112" s="156"/>
      <c r="M112" s="156"/>
      <c r="N112" s="156"/>
      <c r="O112" s="156"/>
      <c r="P112" s="156"/>
      <c r="Q112" s="153"/>
      <c r="R112" s="153"/>
      <c r="S112" s="156"/>
      <c r="T112" s="153"/>
      <c r="U112" s="153"/>
      <c r="V112" s="153"/>
      <c r="W112" s="153"/>
      <c r="X112" s="153"/>
      <c r="Y112" s="153"/>
      <c r="Z112" s="153"/>
    </row>
    <row r="113" spans="1:26" ht="24.95" customHeight="1" x14ac:dyDescent="0.25">
      <c r="A113" s="171"/>
      <c r="B113" s="168" t="s">
        <v>261</v>
      </c>
      <c r="C113" s="172" t="s">
        <v>262</v>
      </c>
      <c r="D113" s="168" t="s">
        <v>263</v>
      </c>
      <c r="E113" s="168" t="s">
        <v>195</v>
      </c>
      <c r="F113" s="169">
        <v>2</v>
      </c>
      <c r="G113" s="170"/>
      <c r="H113" s="170"/>
      <c r="I113" s="170">
        <f>ROUND(F113*(G113+H113),2)</f>
        <v>0</v>
      </c>
      <c r="J113" s="168">
        <f>ROUND(F113*(N113),2)</f>
        <v>0</v>
      </c>
      <c r="K113" s="1">
        <f>ROUND(F113*(O113),2)</f>
        <v>0</v>
      </c>
      <c r="L113" s="1">
        <f>ROUND(F113*(G113),2)</f>
        <v>0</v>
      </c>
      <c r="M113" s="1"/>
      <c r="N113" s="1">
        <v>0</v>
      </c>
      <c r="O113" s="1"/>
      <c r="P113" s="167">
        <f>ROUND(F113*(R113),3)</f>
        <v>2E-3</v>
      </c>
      <c r="Q113" s="173"/>
      <c r="R113" s="173">
        <v>1.17E-3</v>
      </c>
      <c r="S113" s="167"/>
      <c r="Z113">
        <v>0</v>
      </c>
    </row>
    <row r="114" spans="1:26" ht="24.95" customHeight="1" x14ac:dyDescent="0.25">
      <c r="A114" s="171"/>
      <c r="B114" s="168" t="s">
        <v>261</v>
      </c>
      <c r="C114" s="172" t="s">
        <v>264</v>
      </c>
      <c r="D114" s="168" t="s">
        <v>265</v>
      </c>
      <c r="E114" s="168" t="s">
        <v>195</v>
      </c>
      <c r="F114" s="169">
        <v>4</v>
      </c>
      <c r="G114" s="170"/>
      <c r="H114" s="170"/>
      <c r="I114" s="170">
        <f>ROUND(F114*(G114+H114),2)</f>
        <v>0</v>
      </c>
      <c r="J114" s="168">
        <f>ROUND(F114*(N114),2)</f>
        <v>0</v>
      </c>
      <c r="K114" s="1">
        <f>ROUND(F114*(O114),2)</f>
        <v>0</v>
      </c>
      <c r="L114" s="1">
        <f>ROUND(F114*(G114),2)</f>
        <v>0</v>
      </c>
      <c r="M114" s="1"/>
      <c r="N114" s="1">
        <v>0</v>
      </c>
      <c r="O114" s="1"/>
      <c r="P114" s="167">
        <f>ROUND(F114*(R114),3)</f>
        <v>7.0000000000000001E-3</v>
      </c>
      <c r="Q114" s="173"/>
      <c r="R114" s="173">
        <v>1.6299999999999999E-3</v>
      </c>
      <c r="S114" s="167"/>
      <c r="Z114">
        <v>0</v>
      </c>
    </row>
    <row r="115" spans="1:26" ht="24.95" customHeight="1" x14ac:dyDescent="0.25">
      <c r="A115" s="171"/>
      <c r="B115" s="168" t="s">
        <v>261</v>
      </c>
      <c r="C115" s="172" t="s">
        <v>266</v>
      </c>
      <c r="D115" s="168" t="s">
        <v>267</v>
      </c>
      <c r="E115" s="168" t="s">
        <v>195</v>
      </c>
      <c r="F115" s="169">
        <v>6</v>
      </c>
      <c r="G115" s="170"/>
      <c r="H115" s="170"/>
      <c r="I115" s="170">
        <f>ROUND(F115*(G115+H115),2)</f>
        <v>0</v>
      </c>
      <c r="J115" s="168">
        <f>ROUND(F115*(N115),2)</f>
        <v>0</v>
      </c>
      <c r="K115" s="1">
        <f>ROUND(F115*(O115),2)</f>
        <v>0</v>
      </c>
      <c r="L115" s="1">
        <f>ROUND(F115*(G115),2)</f>
        <v>0</v>
      </c>
      <c r="M115" s="1"/>
      <c r="N115" s="1">
        <v>0</v>
      </c>
      <c r="O115" s="1"/>
      <c r="P115" s="167">
        <f>ROUND(F115*(R115),3)</f>
        <v>4.0000000000000001E-3</v>
      </c>
      <c r="Q115" s="173"/>
      <c r="R115" s="173">
        <v>6.4000000000000005E-4</v>
      </c>
      <c r="S115" s="167"/>
      <c r="Z115">
        <v>0</v>
      </c>
    </row>
    <row r="116" spans="1:26" ht="24.95" customHeight="1" x14ac:dyDescent="0.25">
      <c r="A116" s="171"/>
      <c r="B116" s="168" t="s">
        <v>261</v>
      </c>
      <c r="C116" s="172" t="s">
        <v>268</v>
      </c>
      <c r="D116" s="168" t="s">
        <v>269</v>
      </c>
      <c r="E116" s="168" t="s">
        <v>195</v>
      </c>
      <c r="F116" s="169">
        <v>12</v>
      </c>
      <c r="G116" s="170"/>
      <c r="H116" s="170"/>
      <c r="I116" s="170">
        <f>ROUND(F116*(G116+H116),2)</f>
        <v>0</v>
      </c>
      <c r="J116" s="168">
        <f>ROUND(F116*(N116),2)</f>
        <v>0</v>
      </c>
      <c r="K116" s="1">
        <f>ROUND(F116*(O116),2)</f>
        <v>0</v>
      </c>
      <c r="L116" s="1">
        <f>ROUND(F116*(G116),2)</f>
        <v>0</v>
      </c>
      <c r="M116" s="1"/>
      <c r="N116" s="1">
        <v>0</v>
      </c>
      <c r="O116" s="1"/>
      <c r="P116" s="167"/>
      <c r="Q116" s="173"/>
      <c r="R116" s="173"/>
      <c r="S116" s="167"/>
      <c r="Z116">
        <v>0</v>
      </c>
    </row>
    <row r="117" spans="1:26" x14ac:dyDescent="0.25">
      <c r="A117" s="156"/>
      <c r="B117" s="156"/>
      <c r="C117" s="156"/>
      <c r="D117" s="156" t="s">
        <v>79</v>
      </c>
      <c r="E117" s="156"/>
      <c r="F117" s="167"/>
      <c r="G117" s="159">
        <f>ROUND((SUM(L112:L116))/1,2)</f>
        <v>0</v>
      </c>
      <c r="H117" s="159">
        <f>ROUND((SUM(M112:M116))/1,2)</f>
        <v>0</v>
      </c>
      <c r="I117" s="159">
        <f>ROUND((SUM(I112:I116))/1,2)</f>
        <v>0</v>
      </c>
      <c r="J117" s="156"/>
      <c r="K117" s="156"/>
      <c r="L117" s="156">
        <f>ROUND((SUM(L112:L116))/1,2)</f>
        <v>0</v>
      </c>
      <c r="M117" s="156">
        <f>ROUND((SUM(M112:M116))/1,2)</f>
        <v>0</v>
      </c>
      <c r="N117" s="156"/>
      <c r="O117" s="156"/>
      <c r="P117" s="174">
        <f>ROUND((SUM(P112:P116))/1,2)</f>
        <v>0.01</v>
      </c>
      <c r="Q117" s="153"/>
      <c r="R117" s="153"/>
      <c r="S117" s="174">
        <f>ROUND((SUM(S112:S116))/1,2)</f>
        <v>0</v>
      </c>
      <c r="T117" s="153"/>
      <c r="U117" s="153"/>
      <c r="V117" s="153"/>
      <c r="W117" s="153"/>
      <c r="X117" s="153"/>
      <c r="Y117" s="153"/>
      <c r="Z117" s="153"/>
    </row>
    <row r="118" spans="1:26" x14ac:dyDescent="0.25">
      <c r="A118" s="1"/>
      <c r="B118" s="1"/>
      <c r="C118" s="1"/>
      <c r="D118" s="1"/>
      <c r="E118" s="1"/>
      <c r="F118" s="163"/>
      <c r="G118" s="149"/>
      <c r="H118" s="149"/>
      <c r="I118" s="149"/>
      <c r="J118" s="1"/>
      <c r="K118" s="1"/>
      <c r="L118" s="1"/>
      <c r="M118" s="1"/>
      <c r="N118" s="1"/>
      <c r="O118" s="1"/>
      <c r="P118" s="1"/>
      <c r="S118" s="1"/>
    </row>
    <row r="119" spans="1:26" x14ac:dyDescent="0.25">
      <c r="A119" s="156"/>
      <c r="B119" s="156"/>
      <c r="C119" s="156"/>
      <c r="D119" s="156" t="s">
        <v>80</v>
      </c>
      <c r="E119" s="156"/>
      <c r="F119" s="167"/>
      <c r="G119" s="157"/>
      <c r="H119" s="157"/>
      <c r="I119" s="157"/>
      <c r="J119" s="156"/>
      <c r="K119" s="156"/>
      <c r="L119" s="156"/>
      <c r="M119" s="156"/>
      <c r="N119" s="156"/>
      <c r="O119" s="156"/>
      <c r="P119" s="156"/>
      <c r="Q119" s="153"/>
      <c r="R119" s="153"/>
      <c r="S119" s="156"/>
      <c r="T119" s="153"/>
      <c r="U119" s="153"/>
      <c r="V119" s="153"/>
      <c r="W119" s="153"/>
      <c r="X119" s="153"/>
      <c r="Y119" s="153"/>
      <c r="Z119" s="153"/>
    </row>
    <row r="120" spans="1:26" ht="24.95" customHeight="1" x14ac:dyDescent="0.25">
      <c r="A120" s="171"/>
      <c r="B120" s="168" t="s">
        <v>270</v>
      </c>
      <c r="C120" s="172" t="s">
        <v>271</v>
      </c>
      <c r="D120" s="168" t="s">
        <v>272</v>
      </c>
      <c r="E120" s="168" t="s">
        <v>195</v>
      </c>
      <c r="F120" s="169">
        <v>28</v>
      </c>
      <c r="G120" s="170"/>
      <c r="H120" s="170"/>
      <c r="I120" s="170">
        <f t="shared" ref="I120:I125" si="30">ROUND(F120*(G120+H120),2)</f>
        <v>0</v>
      </c>
      <c r="J120" s="168">
        <f t="shared" ref="J120:J125" si="31">ROUND(F120*(N120),2)</f>
        <v>0</v>
      </c>
      <c r="K120" s="1">
        <f t="shared" ref="K120:K125" si="32">ROUND(F120*(O120),2)</f>
        <v>0</v>
      </c>
      <c r="L120" s="1">
        <f t="shared" ref="L120:L125" si="33">ROUND(F120*(G120),2)</f>
        <v>0</v>
      </c>
      <c r="M120" s="1"/>
      <c r="N120" s="1">
        <v>0</v>
      </c>
      <c r="O120" s="1"/>
      <c r="P120" s="167">
        <f>ROUND(F120*(R120),3)</f>
        <v>4.0000000000000001E-3</v>
      </c>
      <c r="Q120" s="173"/>
      <c r="R120" s="173">
        <v>1.3999999999999999E-4</v>
      </c>
      <c r="S120" s="167"/>
      <c r="Z120">
        <v>0</v>
      </c>
    </row>
    <row r="121" spans="1:26" ht="24.95" customHeight="1" x14ac:dyDescent="0.25">
      <c r="A121" s="171"/>
      <c r="B121" s="168" t="s">
        <v>270</v>
      </c>
      <c r="C121" s="172" t="s">
        <v>273</v>
      </c>
      <c r="D121" s="168" t="s">
        <v>274</v>
      </c>
      <c r="E121" s="168" t="s">
        <v>195</v>
      </c>
      <c r="F121" s="169">
        <v>7</v>
      </c>
      <c r="G121" s="170"/>
      <c r="H121" s="170"/>
      <c r="I121" s="170">
        <f t="shared" si="30"/>
        <v>0</v>
      </c>
      <c r="J121" s="168">
        <f t="shared" si="31"/>
        <v>0</v>
      </c>
      <c r="K121" s="1">
        <f t="shared" si="32"/>
        <v>0</v>
      </c>
      <c r="L121" s="1">
        <f t="shared" si="33"/>
        <v>0</v>
      </c>
      <c r="M121" s="1"/>
      <c r="N121" s="1">
        <v>0</v>
      </c>
      <c r="O121" s="1"/>
      <c r="P121" s="167">
        <f>ROUND(F121*(R121),3)</f>
        <v>2E-3</v>
      </c>
      <c r="Q121" s="173"/>
      <c r="R121" s="173">
        <v>2.3000000000000001E-4</v>
      </c>
      <c r="S121" s="167"/>
      <c r="Z121">
        <v>0</v>
      </c>
    </row>
    <row r="122" spans="1:26" ht="24.95" customHeight="1" x14ac:dyDescent="0.25">
      <c r="A122" s="171"/>
      <c r="B122" s="168" t="s">
        <v>270</v>
      </c>
      <c r="C122" s="172" t="s">
        <v>275</v>
      </c>
      <c r="D122" s="168" t="s">
        <v>276</v>
      </c>
      <c r="E122" s="168" t="s">
        <v>277</v>
      </c>
      <c r="F122" s="169">
        <v>5</v>
      </c>
      <c r="G122" s="170"/>
      <c r="H122" s="170"/>
      <c r="I122" s="170">
        <f t="shared" si="30"/>
        <v>0</v>
      </c>
      <c r="J122" s="168">
        <f t="shared" si="31"/>
        <v>0</v>
      </c>
      <c r="K122" s="1">
        <f t="shared" si="32"/>
        <v>0</v>
      </c>
      <c r="L122" s="1">
        <f t="shared" si="33"/>
        <v>0</v>
      </c>
      <c r="M122" s="1"/>
      <c r="N122" s="1">
        <v>0</v>
      </c>
      <c r="O122" s="1"/>
      <c r="P122" s="167"/>
      <c r="Q122" s="173"/>
      <c r="R122" s="173"/>
      <c r="S122" s="167">
        <f>ROUND(F122*(X122),3)</f>
        <v>5</v>
      </c>
      <c r="X122">
        <v>1</v>
      </c>
      <c r="Z122">
        <v>0</v>
      </c>
    </row>
    <row r="123" spans="1:26" ht="24.95" customHeight="1" x14ac:dyDescent="0.25">
      <c r="A123" s="171"/>
      <c r="B123" s="168" t="s">
        <v>270</v>
      </c>
      <c r="C123" s="172" t="s">
        <v>278</v>
      </c>
      <c r="D123" s="168" t="s">
        <v>279</v>
      </c>
      <c r="E123" s="168" t="s">
        <v>280</v>
      </c>
      <c r="F123" s="169">
        <v>1</v>
      </c>
      <c r="G123" s="170"/>
      <c r="H123" s="170"/>
      <c r="I123" s="170">
        <f t="shared" si="30"/>
        <v>0</v>
      </c>
      <c r="J123" s="168">
        <f t="shared" si="31"/>
        <v>0</v>
      </c>
      <c r="K123" s="1">
        <f t="shared" si="32"/>
        <v>0</v>
      </c>
      <c r="L123" s="1">
        <f t="shared" si="33"/>
        <v>0</v>
      </c>
      <c r="M123" s="1"/>
      <c r="N123" s="1">
        <v>0</v>
      </c>
      <c r="O123" s="1"/>
      <c r="P123" s="167">
        <f>ROUND(F123*(R123),3)</f>
        <v>1E-3</v>
      </c>
      <c r="Q123" s="173"/>
      <c r="R123" s="173">
        <v>7.1000000000000002E-4</v>
      </c>
      <c r="S123" s="167"/>
      <c r="Z123">
        <v>0</v>
      </c>
    </row>
    <row r="124" spans="1:26" ht="24.95" customHeight="1" x14ac:dyDescent="0.25">
      <c r="A124" s="171"/>
      <c r="B124" s="168" t="s">
        <v>270</v>
      </c>
      <c r="C124" s="172" t="s">
        <v>281</v>
      </c>
      <c r="D124" s="168" t="s">
        <v>282</v>
      </c>
      <c r="E124" s="168" t="s">
        <v>280</v>
      </c>
      <c r="F124" s="169">
        <v>1</v>
      </c>
      <c r="G124" s="170"/>
      <c r="H124" s="170"/>
      <c r="I124" s="170">
        <f t="shared" si="30"/>
        <v>0</v>
      </c>
      <c r="J124" s="168">
        <f t="shared" si="31"/>
        <v>0</v>
      </c>
      <c r="K124" s="1">
        <f t="shared" si="32"/>
        <v>0</v>
      </c>
      <c r="L124" s="1">
        <f t="shared" si="33"/>
        <v>0</v>
      </c>
      <c r="M124" s="1"/>
      <c r="N124" s="1">
        <v>0</v>
      </c>
      <c r="O124" s="1"/>
      <c r="P124" s="167">
        <f>ROUND(F124*(R124),3)</f>
        <v>1E-3</v>
      </c>
      <c r="Q124" s="173"/>
      <c r="R124" s="173">
        <v>5.6999999999999998E-4</v>
      </c>
      <c r="S124" s="167"/>
      <c r="Z124">
        <v>0</v>
      </c>
    </row>
    <row r="125" spans="1:26" ht="24.95" customHeight="1" x14ac:dyDescent="0.25">
      <c r="A125" s="171"/>
      <c r="B125" s="168" t="s">
        <v>196</v>
      </c>
      <c r="C125" s="172" t="s">
        <v>283</v>
      </c>
      <c r="D125" s="168" t="s">
        <v>284</v>
      </c>
      <c r="E125" s="168" t="s">
        <v>280</v>
      </c>
      <c r="F125" s="169">
        <v>1</v>
      </c>
      <c r="G125" s="170"/>
      <c r="H125" s="170"/>
      <c r="I125" s="170">
        <f t="shared" si="30"/>
        <v>0</v>
      </c>
      <c r="J125" s="168">
        <f t="shared" si="31"/>
        <v>0</v>
      </c>
      <c r="K125" s="1">
        <f t="shared" si="32"/>
        <v>0</v>
      </c>
      <c r="L125" s="1">
        <f t="shared" si="33"/>
        <v>0</v>
      </c>
      <c r="M125" s="1">
        <f>ROUND(F125*(H125),2)</f>
        <v>0</v>
      </c>
      <c r="N125" s="1">
        <v>0</v>
      </c>
      <c r="O125" s="1"/>
      <c r="P125" s="167">
        <f>ROUND(F125*(R125),3)</f>
        <v>0</v>
      </c>
      <c r="Q125" s="173"/>
      <c r="R125" s="173">
        <v>2.5000000000000001E-4</v>
      </c>
      <c r="S125" s="167"/>
      <c r="Z125">
        <v>0</v>
      </c>
    </row>
    <row r="126" spans="1:26" x14ac:dyDescent="0.25">
      <c r="A126" s="156"/>
      <c r="B126" s="156"/>
      <c r="C126" s="156"/>
      <c r="D126" s="156" t="s">
        <v>80</v>
      </c>
      <c r="E126" s="156"/>
      <c r="F126" s="167"/>
      <c r="G126" s="159">
        <f>ROUND((SUM(L119:L125))/1,2)</f>
        <v>0</v>
      </c>
      <c r="H126" s="159">
        <f>ROUND((SUM(M119:M125))/1,2)</f>
        <v>0</v>
      </c>
      <c r="I126" s="159">
        <f>ROUND((SUM(I119:I125))/1,2)</f>
        <v>0</v>
      </c>
      <c r="J126" s="156"/>
      <c r="K126" s="156"/>
      <c r="L126" s="156">
        <f>ROUND((SUM(L119:L125))/1,2)</f>
        <v>0</v>
      </c>
      <c r="M126" s="156">
        <f>ROUND((SUM(M119:M125))/1,2)</f>
        <v>0</v>
      </c>
      <c r="N126" s="156"/>
      <c r="O126" s="156"/>
      <c r="P126" s="174">
        <f>ROUND((SUM(P119:P125))/1,2)</f>
        <v>0.01</v>
      </c>
      <c r="Q126" s="153"/>
      <c r="R126" s="153"/>
      <c r="S126" s="174">
        <f>ROUND((SUM(S119:S125))/1,2)</f>
        <v>5</v>
      </c>
      <c r="T126" s="153"/>
      <c r="U126" s="153"/>
      <c r="V126" s="153"/>
      <c r="W126" s="153"/>
      <c r="X126" s="153"/>
      <c r="Y126" s="153"/>
      <c r="Z126" s="153"/>
    </row>
    <row r="127" spans="1:26" x14ac:dyDescent="0.25">
      <c r="A127" s="1"/>
      <c r="B127" s="1"/>
      <c r="C127" s="1"/>
      <c r="D127" s="1"/>
      <c r="E127" s="1"/>
      <c r="F127" s="163"/>
      <c r="G127" s="149"/>
      <c r="H127" s="149"/>
      <c r="I127" s="149"/>
      <c r="J127" s="1"/>
      <c r="K127" s="1"/>
      <c r="L127" s="1"/>
      <c r="M127" s="1"/>
      <c r="N127" s="1"/>
      <c r="O127" s="1"/>
      <c r="P127" s="1"/>
      <c r="S127" s="1"/>
    </row>
    <row r="128" spans="1:26" x14ac:dyDescent="0.25">
      <c r="A128" s="156"/>
      <c r="B128" s="156"/>
      <c r="C128" s="156"/>
      <c r="D128" s="156" t="s">
        <v>81</v>
      </c>
      <c r="E128" s="156"/>
      <c r="F128" s="167"/>
      <c r="G128" s="157"/>
      <c r="H128" s="157"/>
      <c r="I128" s="157"/>
      <c r="J128" s="156"/>
      <c r="K128" s="156"/>
      <c r="L128" s="156"/>
      <c r="M128" s="156"/>
      <c r="N128" s="156"/>
      <c r="O128" s="156"/>
      <c r="P128" s="156"/>
      <c r="Q128" s="153"/>
      <c r="R128" s="153"/>
      <c r="S128" s="156"/>
      <c r="T128" s="153"/>
      <c r="U128" s="153"/>
      <c r="V128" s="153"/>
      <c r="W128" s="153"/>
      <c r="X128" s="153"/>
      <c r="Y128" s="153"/>
      <c r="Z128" s="153"/>
    </row>
    <row r="129" spans="1:26" ht="24.95" customHeight="1" x14ac:dyDescent="0.25">
      <c r="A129" s="171"/>
      <c r="B129" s="168" t="s">
        <v>285</v>
      </c>
      <c r="C129" s="172" t="s">
        <v>286</v>
      </c>
      <c r="D129" s="168" t="s">
        <v>287</v>
      </c>
      <c r="E129" s="168" t="s">
        <v>288</v>
      </c>
      <c r="F129" s="169">
        <v>1</v>
      </c>
      <c r="G129" s="170"/>
      <c r="H129" s="170"/>
      <c r="I129" s="170">
        <f>ROUND(F129*(G129+H129),2)</f>
        <v>0</v>
      </c>
      <c r="J129" s="168">
        <f>ROUND(F129*(N129),2)</f>
        <v>0</v>
      </c>
      <c r="K129" s="1">
        <f>ROUND(F129*(O129),2)</f>
        <v>0</v>
      </c>
      <c r="L129" s="1">
        <f>ROUND(F129*(G129),2)</f>
        <v>0</v>
      </c>
      <c r="M129" s="1"/>
      <c r="N129" s="1">
        <v>0</v>
      </c>
      <c r="O129" s="1"/>
      <c r="P129" s="167">
        <f>ROUND(F129*(R129),3)</f>
        <v>2.8000000000000001E-2</v>
      </c>
      <c r="Q129" s="173"/>
      <c r="R129" s="173">
        <v>2.7570000000000001E-2</v>
      </c>
      <c r="S129" s="167">
        <f>ROUND(F129*(X129),3)</f>
        <v>1</v>
      </c>
      <c r="X129">
        <v>1</v>
      </c>
      <c r="Z129">
        <v>0</v>
      </c>
    </row>
    <row r="130" spans="1:26" ht="24.95" customHeight="1" x14ac:dyDescent="0.25">
      <c r="A130" s="171"/>
      <c r="B130" s="168" t="s">
        <v>285</v>
      </c>
      <c r="C130" s="172" t="s">
        <v>289</v>
      </c>
      <c r="D130" s="168" t="s">
        <v>290</v>
      </c>
      <c r="E130" s="168" t="s">
        <v>288</v>
      </c>
      <c r="F130" s="169">
        <v>2</v>
      </c>
      <c r="G130" s="170"/>
      <c r="H130" s="170"/>
      <c r="I130" s="170">
        <f>ROUND(F130*(G130+H130),2)</f>
        <v>0</v>
      </c>
      <c r="J130" s="168">
        <f>ROUND(F130*(N130),2)</f>
        <v>0</v>
      </c>
      <c r="K130" s="1">
        <f>ROUND(F130*(O130),2)</f>
        <v>0</v>
      </c>
      <c r="L130" s="1">
        <f>ROUND(F130*(G130),2)</f>
        <v>0</v>
      </c>
      <c r="M130" s="1"/>
      <c r="N130" s="1">
        <v>0</v>
      </c>
      <c r="O130" s="1"/>
      <c r="P130" s="167">
        <f>ROUND(F130*(R130),3)</f>
        <v>2.7E-2</v>
      </c>
      <c r="Q130" s="173"/>
      <c r="R130" s="173">
        <v>1.333E-2</v>
      </c>
      <c r="S130" s="167">
        <f>ROUND(F130*(X130),3)</f>
        <v>2</v>
      </c>
      <c r="X130">
        <v>1</v>
      </c>
      <c r="Z130">
        <v>0</v>
      </c>
    </row>
    <row r="131" spans="1:26" ht="24.95" customHeight="1" x14ac:dyDescent="0.25">
      <c r="A131" s="171"/>
      <c r="B131" s="168" t="s">
        <v>285</v>
      </c>
      <c r="C131" s="172" t="s">
        <v>291</v>
      </c>
      <c r="D131" s="168" t="s">
        <v>292</v>
      </c>
      <c r="E131" s="168" t="s">
        <v>293</v>
      </c>
      <c r="F131" s="169">
        <v>1</v>
      </c>
      <c r="G131" s="170"/>
      <c r="H131" s="170"/>
      <c r="I131" s="170">
        <f>ROUND(F131*(G131+H131),2)</f>
        <v>0</v>
      </c>
      <c r="J131" s="168">
        <f>ROUND(F131*(N131),2)</f>
        <v>0</v>
      </c>
      <c r="K131" s="1">
        <f>ROUND(F131*(O131),2)</f>
        <v>0</v>
      </c>
      <c r="L131" s="1">
        <f>ROUND(F131*(G131),2)</f>
        <v>0</v>
      </c>
      <c r="M131" s="1"/>
      <c r="N131" s="1">
        <v>0</v>
      </c>
      <c r="O131" s="1"/>
      <c r="P131" s="167">
        <f>ROUND(F131*(R131),3)</f>
        <v>0</v>
      </c>
      <c r="Q131" s="173"/>
      <c r="R131" s="173">
        <v>3.4000000000000002E-4</v>
      </c>
      <c r="S131" s="167"/>
      <c r="Z131">
        <v>0</v>
      </c>
    </row>
    <row r="132" spans="1:26" ht="24.95" customHeight="1" x14ac:dyDescent="0.25">
      <c r="A132" s="171"/>
      <c r="B132" s="168" t="s">
        <v>285</v>
      </c>
      <c r="C132" s="172" t="s">
        <v>294</v>
      </c>
      <c r="D132" s="168" t="s">
        <v>295</v>
      </c>
      <c r="E132" s="168" t="s">
        <v>280</v>
      </c>
      <c r="F132" s="169">
        <v>2</v>
      </c>
      <c r="G132" s="170"/>
      <c r="H132" s="170"/>
      <c r="I132" s="170">
        <f>ROUND(F132*(G132+H132),2)</f>
        <v>0</v>
      </c>
      <c r="J132" s="168">
        <f>ROUND(F132*(N132),2)</f>
        <v>0</v>
      </c>
      <c r="K132" s="1">
        <f>ROUND(F132*(O132),2)</f>
        <v>0</v>
      </c>
      <c r="L132" s="1">
        <f>ROUND(F132*(G132),2)</f>
        <v>0</v>
      </c>
      <c r="M132" s="1"/>
      <c r="N132" s="1">
        <v>0</v>
      </c>
      <c r="O132" s="1"/>
      <c r="P132" s="167">
        <f>ROUND(F132*(R132),3)</f>
        <v>3.0000000000000001E-3</v>
      </c>
      <c r="Q132" s="173"/>
      <c r="R132" s="173">
        <v>1.6900000000000001E-3</v>
      </c>
      <c r="S132" s="167">
        <f>ROUND(F132*(X132),3)</f>
        <v>2</v>
      </c>
      <c r="X132">
        <v>1</v>
      </c>
      <c r="Z132">
        <v>0</v>
      </c>
    </row>
    <row r="133" spans="1:26" ht="24.95" customHeight="1" x14ac:dyDescent="0.25">
      <c r="A133" s="171"/>
      <c r="B133" s="168" t="s">
        <v>196</v>
      </c>
      <c r="C133" s="172" t="s">
        <v>296</v>
      </c>
      <c r="D133" s="168" t="s">
        <v>297</v>
      </c>
      <c r="E133" s="168" t="s">
        <v>137</v>
      </c>
      <c r="F133" s="169">
        <v>1</v>
      </c>
      <c r="G133" s="170"/>
      <c r="H133" s="170"/>
      <c r="I133" s="170">
        <f>ROUND(F133*(G133+H133),2)</f>
        <v>0</v>
      </c>
      <c r="J133" s="168">
        <f>ROUND(F133*(N133),2)</f>
        <v>0</v>
      </c>
      <c r="K133" s="1">
        <f>ROUND(F133*(O133),2)</f>
        <v>0</v>
      </c>
      <c r="L133" s="1">
        <f>ROUND(F133*(G133),2)</f>
        <v>0</v>
      </c>
      <c r="M133" s="1">
        <f>ROUND(F133*(H133),2)</f>
        <v>0</v>
      </c>
      <c r="N133" s="1">
        <v>0</v>
      </c>
      <c r="O133" s="1"/>
      <c r="P133" s="167">
        <f>ROUND(F133*(R133),3)</f>
        <v>4.2000000000000003E-2</v>
      </c>
      <c r="Q133" s="173"/>
      <c r="R133" s="173">
        <v>4.2000000000000003E-2</v>
      </c>
      <c r="S133" s="167"/>
      <c r="Z133">
        <v>0</v>
      </c>
    </row>
    <row r="134" spans="1:26" x14ac:dyDescent="0.25">
      <c r="A134" s="156"/>
      <c r="B134" s="156"/>
      <c r="C134" s="156"/>
      <c r="D134" s="156" t="s">
        <v>81</v>
      </c>
      <c r="E134" s="156"/>
      <c r="F134" s="167"/>
      <c r="G134" s="159">
        <f>ROUND((SUM(L128:L133))/1,2)</f>
        <v>0</v>
      </c>
      <c r="H134" s="159">
        <f>ROUND((SUM(M128:M133))/1,2)</f>
        <v>0</v>
      </c>
      <c r="I134" s="159">
        <f>ROUND((SUM(I128:I133))/1,2)</f>
        <v>0</v>
      </c>
      <c r="J134" s="156"/>
      <c r="K134" s="156"/>
      <c r="L134" s="156">
        <f>ROUND((SUM(L128:L133))/1,2)</f>
        <v>0</v>
      </c>
      <c r="M134" s="156">
        <f>ROUND((SUM(M128:M133))/1,2)</f>
        <v>0</v>
      </c>
      <c r="N134" s="156"/>
      <c r="O134" s="156"/>
      <c r="P134" s="174">
        <f>ROUND((SUM(P128:P133))/1,2)</f>
        <v>0.1</v>
      </c>
      <c r="Q134" s="153"/>
      <c r="R134" s="153"/>
      <c r="S134" s="174">
        <f>ROUND((SUM(S128:S133))/1,2)</f>
        <v>5</v>
      </c>
      <c r="T134" s="153"/>
      <c r="U134" s="153"/>
      <c r="V134" s="153"/>
      <c r="W134" s="153"/>
      <c r="X134" s="153"/>
      <c r="Y134" s="153"/>
      <c r="Z134" s="153"/>
    </row>
    <row r="135" spans="1:26" x14ac:dyDescent="0.25">
      <c r="A135" s="1"/>
      <c r="B135" s="1"/>
      <c r="C135" s="1"/>
      <c r="D135" s="1"/>
      <c r="E135" s="1"/>
      <c r="F135" s="163"/>
      <c r="G135" s="149"/>
      <c r="H135" s="149"/>
      <c r="I135" s="149"/>
      <c r="J135" s="1"/>
      <c r="K135" s="1"/>
      <c r="L135" s="1"/>
      <c r="M135" s="1"/>
      <c r="N135" s="1"/>
      <c r="O135" s="1"/>
      <c r="P135" s="1"/>
      <c r="S135" s="1"/>
    </row>
    <row r="136" spans="1:26" x14ac:dyDescent="0.25">
      <c r="A136" s="156"/>
      <c r="B136" s="156"/>
      <c r="C136" s="156"/>
      <c r="D136" s="156" t="s">
        <v>82</v>
      </c>
      <c r="E136" s="156"/>
      <c r="F136" s="167"/>
      <c r="G136" s="157"/>
      <c r="H136" s="157"/>
      <c r="I136" s="157"/>
      <c r="J136" s="156"/>
      <c r="K136" s="156"/>
      <c r="L136" s="156"/>
      <c r="M136" s="156"/>
      <c r="N136" s="156"/>
      <c r="O136" s="156"/>
      <c r="P136" s="156"/>
      <c r="Q136" s="153"/>
      <c r="R136" s="153"/>
      <c r="S136" s="156"/>
      <c r="T136" s="153"/>
      <c r="U136" s="153"/>
      <c r="V136" s="153"/>
      <c r="W136" s="153"/>
      <c r="X136" s="153"/>
      <c r="Y136" s="153"/>
      <c r="Z136" s="153"/>
    </row>
    <row r="137" spans="1:26" ht="24.95" customHeight="1" x14ac:dyDescent="0.25">
      <c r="A137" s="171"/>
      <c r="B137" s="168" t="s">
        <v>298</v>
      </c>
      <c r="C137" s="172" t="s">
        <v>299</v>
      </c>
      <c r="D137" s="168" t="s">
        <v>300</v>
      </c>
      <c r="E137" s="168" t="s">
        <v>195</v>
      </c>
      <c r="F137" s="169">
        <v>172.09999999999997</v>
      </c>
      <c r="G137" s="170"/>
      <c r="H137" s="170"/>
      <c r="I137" s="170">
        <f t="shared" ref="I137:I148" si="34">ROUND(F137*(G137+H137),2)</f>
        <v>0</v>
      </c>
      <c r="J137" s="168">
        <f t="shared" ref="J137:J148" si="35">ROUND(F137*(N137),2)</f>
        <v>0</v>
      </c>
      <c r="K137" s="1">
        <f t="shared" ref="K137:K148" si="36">ROUND(F137*(O137),2)</f>
        <v>0</v>
      </c>
      <c r="L137" s="1">
        <f t="shared" ref="L137:L148" si="37">ROUND(F137*(G137),2)</f>
        <v>0</v>
      </c>
      <c r="M137" s="1"/>
      <c r="N137" s="1">
        <v>0</v>
      </c>
      <c r="O137" s="1"/>
      <c r="P137" s="167">
        <f>ROUND(F137*(R137),3)</f>
        <v>4.4999999999999998E-2</v>
      </c>
      <c r="Q137" s="173"/>
      <c r="R137" s="173">
        <v>2.5999999999999998E-4</v>
      </c>
      <c r="S137" s="167"/>
      <c r="Z137">
        <v>0</v>
      </c>
    </row>
    <row r="138" spans="1:26" ht="24.95" customHeight="1" x14ac:dyDescent="0.25">
      <c r="A138" s="171"/>
      <c r="B138" s="168" t="s">
        <v>298</v>
      </c>
      <c r="C138" s="172" t="s">
        <v>301</v>
      </c>
      <c r="D138" s="168" t="s">
        <v>302</v>
      </c>
      <c r="E138" s="168" t="s">
        <v>117</v>
      </c>
      <c r="F138" s="169">
        <v>127</v>
      </c>
      <c r="G138" s="170"/>
      <c r="H138" s="170"/>
      <c r="I138" s="170">
        <f t="shared" si="34"/>
        <v>0</v>
      </c>
      <c r="J138" s="168">
        <f t="shared" si="35"/>
        <v>0</v>
      </c>
      <c r="K138" s="1">
        <f t="shared" si="36"/>
        <v>0</v>
      </c>
      <c r="L138" s="1">
        <f t="shared" si="37"/>
        <v>0</v>
      </c>
      <c r="M138" s="1"/>
      <c r="N138" s="1">
        <v>0</v>
      </c>
      <c r="O138" s="1"/>
      <c r="P138" s="167"/>
      <c r="Q138" s="173"/>
      <c r="R138" s="173"/>
      <c r="S138" s="167"/>
      <c r="Z138">
        <v>0</v>
      </c>
    </row>
    <row r="139" spans="1:26" ht="24.95" customHeight="1" x14ac:dyDescent="0.25">
      <c r="A139" s="171"/>
      <c r="B139" s="168" t="s">
        <v>298</v>
      </c>
      <c r="C139" s="172" t="s">
        <v>303</v>
      </c>
      <c r="D139" s="168" t="s">
        <v>304</v>
      </c>
      <c r="E139" s="168" t="s">
        <v>117</v>
      </c>
      <c r="F139" s="169">
        <v>23.24</v>
      </c>
      <c r="G139" s="170"/>
      <c r="H139" s="170"/>
      <c r="I139" s="170">
        <f t="shared" si="34"/>
        <v>0</v>
      </c>
      <c r="J139" s="168">
        <f t="shared" si="35"/>
        <v>0</v>
      </c>
      <c r="K139" s="1">
        <f t="shared" si="36"/>
        <v>0</v>
      </c>
      <c r="L139" s="1">
        <f t="shared" si="37"/>
        <v>0</v>
      </c>
      <c r="M139" s="1"/>
      <c r="N139" s="1">
        <v>0</v>
      </c>
      <c r="O139" s="1"/>
      <c r="P139" s="167"/>
      <c r="Q139" s="173"/>
      <c r="R139" s="173"/>
      <c r="S139" s="167"/>
      <c r="Z139">
        <v>0</v>
      </c>
    </row>
    <row r="140" spans="1:26" ht="24.95" customHeight="1" x14ac:dyDescent="0.25">
      <c r="A140" s="171"/>
      <c r="B140" s="168" t="s">
        <v>298</v>
      </c>
      <c r="C140" s="172" t="s">
        <v>305</v>
      </c>
      <c r="D140" s="168" t="s">
        <v>306</v>
      </c>
      <c r="E140" s="168" t="s">
        <v>104</v>
      </c>
      <c r="F140" s="169">
        <v>4.03</v>
      </c>
      <c r="G140" s="170"/>
      <c r="H140" s="170"/>
      <c r="I140" s="170">
        <f t="shared" si="34"/>
        <v>0</v>
      </c>
      <c r="J140" s="168">
        <f t="shared" si="35"/>
        <v>0</v>
      </c>
      <c r="K140" s="1">
        <f t="shared" si="36"/>
        <v>0</v>
      </c>
      <c r="L140" s="1">
        <f t="shared" si="37"/>
        <v>0</v>
      </c>
      <c r="M140" s="1"/>
      <c r="N140" s="1">
        <v>0</v>
      </c>
      <c r="O140" s="1"/>
      <c r="P140" s="167">
        <f>ROUND(F140*(R140),3)</f>
        <v>9.2999999999999999E-2</v>
      </c>
      <c r="Q140" s="173"/>
      <c r="R140" s="173">
        <v>2.3099999999999999E-2</v>
      </c>
      <c r="S140" s="167"/>
      <c r="Z140">
        <v>0</v>
      </c>
    </row>
    <row r="141" spans="1:26" ht="24.95" customHeight="1" x14ac:dyDescent="0.25">
      <c r="A141" s="171"/>
      <c r="B141" s="168" t="s">
        <v>298</v>
      </c>
      <c r="C141" s="172" t="s">
        <v>307</v>
      </c>
      <c r="D141" s="168" t="s">
        <v>308</v>
      </c>
      <c r="E141" s="168" t="s">
        <v>168</v>
      </c>
      <c r="F141" s="169">
        <v>28.62</v>
      </c>
      <c r="G141" s="170"/>
      <c r="H141" s="170"/>
      <c r="I141" s="170">
        <f t="shared" si="34"/>
        <v>0</v>
      </c>
      <c r="J141" s="168">
        <f t="shared" si="35"/>
        <v>0</v>
      </c>
      <c r="K141" s="1">
        <f t="shared" si="36"/>
        <v>0</v>
      </c>
      <c r="L141" s="1">
        <f t="shared" si="37"/>
        <v>0</v>
      </c>
      <c r="M141" s="1"/>
      <c r="N141" s="1">
        <v>0</v>
      </c>
      <c r="O141" s="1"/>
      <c r="P141" s="167"/>
      <c r="Q141" s="173"/>
      <c r="R141" s="173"/>
      <c r="S141" s="167"/>
      <c r="Z141">
        <v>0</v>
      </c>
    </row>
    <row r="142" spans="1:26" ht="24.95" customHeight="1" x14ac:dyDescent="0.25">
      <c r="A142" s="171"/>
      <c r="B142" s="168" t="s">
        <v>298</v>
      </c>
      <c r="C142" s="172" t="s">
        <v>309</v>
      </c>
      <c r="D142" s="168" t="s">
        <v>310</v>
      </c>
      <c r="E142" s="168" t="s">
        <v>117</v>
      </c>
      <c r="F142" s="169">
        <v>96.988500000000002</v>
      </c>
      <c r="G142" s="170"/>
      <c r="H142" s="170"/>
      <c r="I142" s="170">
        <f t="shared" si="34"/>
        <v>0</v>
      </c>
      <c r="J142" s="168">
        <f t="shared" si="35"/>
        <v>0</v>
      </c>
      <c r="K142" s="1">
        <f t="shared" si="36"/>
        <v>0</v>
      </c>
      <c r="L142" s="1">
        <f t="shared" si="37"/>
        <v>0</v>
      </c>
      <c r="M142" s="1"/>
      <c r="N142" s="1">
        <v>0</v>
      </c>
      <c r="O142" s="1"/>
      <c r="P142" s="167">
        <f>ROUND(F142*(R142),3)</f>
        <v>0.78400000000000003</v>
      </c>
      <c r="Q142" s="173"/>
      <c r="R142" s="173">
        <v>8.0800000000000004E-3</v>
      </c>
      <c r="S142" s="167"/>
      <c r="Z142">
        <v>0</v>
      </c>
    </row>
    <row r="143" spans="1:26" ht="24.95" customHeight="1" x14ac:dyDescent="0.25">
      <c r="A143" s="171"/>
      <c r="B143" s="168" t="s">
        <v>298</v>
      </c>
      <c r="C143" s="172" t="s">
        <v>311</v>
      </c>
      <c r="D143" s="168" t="s">
        <v>312</v>
      </c>
      <c r="E143" s="168" t="s">
        <v>195</v>
      </c>
      <c r="F143" s="169">
        <v>39</v>
      </c>
      <c r="G143" s="170"/>
      <c r="H143" s="170"/>
      <c r="I143" s="170">
        <f t="shared" si="34"/>
        <v>0</v>
      </c>
      <c r="J143" s="168">
        <f t="shared" si="35"/>
        <v>0</v>
      </c>
      <c r="K143" s="1">
        <f t="shared" si="36"/>
        <v>0</v>
      </c>
      <c r="L143" s="1">
        <f t="shared" si="37"/>
        <v>0</v>
      </c>
      <c r="M143" s="1"/>
      <c r="N143" s="1">
        <v>0</v>
      </c>
      <c r="O143" s="1"/>
      <c r="P143" s="167"/>
      <c r="Q143" s="173"/>
      <c r="R143" s="173"/>
      <c r="S143" s="167"/>
      <c r="Z143">
        <v>0</v>
      </c>
    </row>
    <row r="144" spans="1:26" ht="24.95" customHeight="1" x14ac:dyDescent="0.25">
      <c r="A144" s="171"/>
      <c r="B144" s="168" t="s">
        <v>298</v>
      </c>
      <c r="C144" s="172" t="s">
        <v>313</v>
      </c>
      <c r="D144" s="168" t="s">
        <v>314</v>
      </c>
      <c r="E144" s="168" t="s">
        <v>134</v>
      </c>
      <c r="F144" s="169">
        <v>4.2207174800000002</v>
      </c>
      <c r="G144" s="170"/>
      <c r="H144" s="170"/>
      <c r="I144" s="170">
        <f t="shared" si="34"/>
        <v>0</v>
      </c>
      <c r="J144" s="168">
        <f t="shared" si="35"/>
        <v>0</v>
      </c>
      <c r="K144" s="1">
        <f t="shared" si="36"/>
        <v>0</v>
      </c>
      <c r="L144" s="1">
        <f t="shared" si="37"/>
        <v>0</v>
      </c>
      <c r="M144" s="1"/>
      <c r="N144" s="1">
        <v>0</v>
      </c>
      <c r="O144" s="1"/>
      <c r="P144" s="167"/>
      <c r="Q144" s="173"/>
      <c r="R144" s="173"/>
      <c r="S144" s="167"/>
      <c r="Z144">
        <v>0</v>
      </c>
    </row>
    <row r="145" spans="1:26" ht="24.95" customHeight="1" x14ac:dyDescent="0.25">
      <c r="A145" s="171"/>
      <c r="B145" s="168" t="s">
        <v>315</v>
      </c>
      <c r="C145" s="172" t="s">
        <v>316</v>
      </c>
      <c r="D145" s="168" t="s">
        <v>317</v>
      </c>
      <c r="E145" s="168" t="s">
        <v>318</v>
      </c>
      <c r="F145" s="169">
        <v>0.44000000000000006</v>
      </c>
      <c r="G145" s="170"/>
      <c r="H145" s="170"/>
      <c r="I145" s="170">
        <f t="shared" si="34"/>
        <v>0</v>
      </c>
      <c r="J145" s="168">
        <f t="shared" si="35"/>
        <v>0</v>
      </c>
      <c r="K145" s="1">
        <f t="shared" si="36"/>
        <v>0</v>
      </c>
      <c r="L145" s="1">
        <f t="shared" si="37"/>
        <v>0</v>
      </c>
      <c r="M145" s="1">
        <f>ROUND(F145*(H145),2)</f>
        <v>0</v>
      </c>
      <c r="N145" s="1">
        <v>0</v>
      </c>
      <c r="O145" s="1"/>
      <c r="P145" s="167">
        <f>ROUND(F145*(R145),3)</f>
        <v>0.24199999999999999</v>
      </c>
      <c r="Q145" s="173"/>
      <c r="R145" s="173">
        <v>0.55000000000000004</v>
      </c>
      <c r="S145" s="167"/>
      <c r="Z145">
        <v>0</v>
      </c>
    </row>
    <row r="146" spans="1:26" ht="24.95" customHeight="1" x14ac:dyDescent="0.25">
      <c r="A146" s="171"/>
      <c r="B146" s="168" t="s">
        <v>315</v>
      </c>
      <c r="C146" s="172" t="s">
        <v>319</v>
      </c>
      <c r="D146" s="168" t="s">
        <v>320</v>
      </c>
      <c r="E146" s="168" t="s">
        <v>318</v>
      </c>
      <c r="F146" s="169">
        <v>5.1623000000000001</v>
      </c>
      <c r="G146" s="170"/>
      <c r="H146" s="170"/>
      <c r="I146" s="170">
        <f t="shared" si="34"/>
        <v>0</v>
      </c>
      <c r="J146" s="168">
        <f t="shared" si="35"/>
        <v>0</v>
      </c>
      <c r="K146" s="1">
        <f t="shared" si="36"/>
        <v>0</v>
      </c>
      <c r="L146" s="1">
        <f t="shared" si="37"/>
        <v>0</v>
      </c>
      <c r="M146" s="1">
        <f>ROUND(F146*(H146),2)</f>
        <v>0</v>
      </c>
      <c r="N146" s="1">
        <v>0</v>
      </c>
      <c r="O146" s="1"/>
      <c r="P146" s="167">
        <f>ROUND(F146*(R146),3)</f>
        <v>2.839</v>
      </c>
      <c r="Q146" s="173"/>
      <c r="R146" s="173">
        <v>0.55000000000000004</v>
      </c>
      <c r="S146" s="167"/>
      <c r="Z146">
        <v>0</v>
      </c>
    </row>
    <row r="147" spans="1:26" ht="24.95" customHeight="1" x14ac:dyDescent="0.25">
      <c r="A147" s="171"/>
      <c r="B147" s="168" t="s">
        <v>321</v>
      </c>
      <c r="C147" s="172" t="s">
        <v>322</v>
      </c>
      <c r="D147" s="168" t="s">
        <v>323</v>
      </c>
      <c r="E147" s="168" t="s">
        <v>117</v>
      </c>
      <c r="F147" s="169">
        <v>30.051000000000002</v>
      </c>
      <c r="G147" s="170"/>
      <c r="H147" s="170"/>
      <c r="I147" s="170">
        <f t="shared" si="34"/>
        <v>0</v>
      </c>
      <c r="J147" s="168">
        <f t="shared" si="35"/>
        <v>0</v>
      </c>
      <c r="K147" s="1">
        <f t="shared" si="36"/>
        <v>0</v>
      </c>
      <c r="L147" s="1">
        <f t="shared" si="37"/>
        <v>0</v>
      </c>
      <c r="M147" s="1">
        <f>ROUND(F147*(H147),2)</f>
        <v>0</v>
      </c>
      <c r="N147" s="1">
        <v>0</v>
      </c>
      <c r="O147" s="1"/>
      <c r="P147" s="167">
        <f>ROUND(F147*(R147),3)</f>
        <v>0.03</v>
      </c>
      <c r="Q147" s="173"/>
      <c r="R147" s="173">
        <v>1E-3</v>
      </c>
      <c r="S147" s="167"/>
      <c r="Z147">
        <v>0</v>
      </c>
    </row>
    <row r="148" spans="1:26" ht="24.95" customHeight="1" x14ac:dyDescent="0.25">
      <c r="A148" s="171"/>
      <c r="B148" s="168" t="s">
        <v>237</v>
      </c>
      <c r="C148" s="172" t="s">
        <v>324</v>
      </c>
      <c r="D148" s="168" t="s">
        <v>325</v>
      </c>
      <c r="E148" s="168" t="s">
        <v>117</v>
      </c>
      <c r="F148" s="169">
        <v>25.564</v>
      </c>
      <c r="G148" s="170"/>
      <c r="H148" s="170"/>
      <c r="I148" s="170">
        <f t="shared" si="34"/>
        <v>0</v>
      </c>
      <c r="J148" s="168">
        <f t="shared" si="35"/>
        <v>0</v>
      </c>
      <c r="K148" s="1">
        <f t="shared" si="36"/>
        <v>0</v>
      </c>
      <c r="L148" s="1">
        <f t="shared" si="37"/>
        <v>0</v>
      </c>
      <c r="M148" s="1">
        <f>ROUND(F148*(H148),2)</f>
        <v>0</v>
      </c>
      <c r="N148" s="1">
        <v>0</v>
      </c>
      <c r="O148" s="1"/>
      <c r="P148" s="167">
        <f>ROUND(F148*(R148),3)</f>
        <v>0.188</v>
      </c>
      <c r="Q148" s="173"/>
      <c r="R148" s="173">
        <v>7.3499999999999998E-3</v>
      </c>
      <c r="S148" s="167"/>
      <c r="Z148">
        <v>0</v>
      </c>
    </row>
    <row r="149" spans="1:26" x14ac:dyDescent="0.25">
      <c r="A149" s="156"/>
      <c r="B149" s="156"/>
      <c r="C149" s="156"/>
      <c r="D149" s="156" t="s">
        <v>82</v>
      </c>
      <c r="E149" s="156"/>
      <c r="F149" s="167"/>
      <c r="G149" s="159">
        <f>ROUND((SUM(L136:L148))/1,2)</f>
        <v>0</v>
      </c>
      <c r="H149" s="159">
        <f>ROUND((SUM(M136:M148))/1,2)</f>
        <v>0</v>
      </c>
      <c r="I149" s="159">
        <f>ROUND((SUM(I136:I148))/1,2)</f>
        <v>0</v>
      </c>
      <c r="J149" s="156"/>
      <c r="K149" s="156"/>
      <c r="L149" s="156">
        <f>ROUND((SUM(L136:L148))/1,2)</f>
        <v>0</v>
      </c>
      <c r="M149" s="156">
        <f>ROUND((SUM(M136:M148))/1,2)</f>
        <v>0</v>
      </c>
      <c r="N149" s="156"/>
      <c r="O149" s="156"/>
      <c r="P149" s="174">
        <f>ROUND((SUM(P136:P148))/1,2)</f>
        <v>4.22</v>
      </c>
      <c r="Q149" s="153"/>
      <c r="R149" s="153"/>
      <c r="S149" s="174">
        <f>ROUND((SUM(S136:S148))/1,2)</f>
        <v>0</v>
      </c>
      <c r="T149" s="153"/>
      <c r="U149" s="153"/>
      <c r="V149" s="153"/>
      <c r="W149" s="153"/>
      <c r="X149" s="153"/>
      <c r="Y149" s="153"/>
      <c r="Z149" s="153"/>
    </row>
    <row r="150" spans="1:26" x14ac:dyDescent="0.25">
      <c r="A150" s="1"/>
      <c r="B150" s="1"/>
      <c r="C150" s="1"/>
      <c r="D150" s="1"/>
      <c r="E150" s="1"/>
      <c r="F150" s="163"/>
      <c r="G150" s="149"/>
      <c r="H150" s="149"/>
      <c r="I150" s="149"/>
      <c r="J150" s="1"/>
      <c r="K150" s="1"/>
      <c r="L150" s="1"/>
      <c r="M150" s="1"/>
      <c r="N150" s="1"/>
      <c r="O150" s="1"/>
      <c r="P150" s="1"/>
      <c r="S150" s="1"/>
    </row>
    <row r="151" spans="1:26" x14ac:dyDescent="0.25">
      <c r="A151" s="156"/>
      <c r="B151" s="156"/>
      <c r="C151" s="156"/>
      <c r="D151" s="156" t="s">
        <v>83</v>
      </c>
      <c r="E151" s="156"/>
      <c r="F151" s="167"/>
      <c r="G151" s="157"/>
      <c r="H151" s="157"/>
      <c r="I151" s="157"/>
      <c r="J151" s="156"/>
      <c r="K151" s="156"/>
      <c r="L151" s="156"/>
      <c r="M151" s="156"/>
      <c r="N151" s="156"/>
      <c r="O151" s="156"/>
      <c r="P151" s="156"/>
      <c r="Q151" s="153"/>
      <c r="R151" s="153"/>
      <c r="S151" s="156"/>
      <c r="T151" s="153"/>
      <c r="U151" s="153"/>
      <c r="V151" s="153"/>
      <c r="W151" s="153"/>
      <c r="X151" s="153"/>
      <c r="Y151" s="153"/>
      <c r="Z151" s="153"/>
    </row>
    <row r="152" spans="1:26" ht="24.95" customHeight="1" x14ac:dyDescent="0.25">
      <c r="A152" s="171"/>
      <c r="B152" s="168" t="s">
        <v>326</v>
      </c>
      <c r="C152" s="172" t="s">
        <v>327</v>
      </c>
      <c r="D152" s="168" t="s">
        <v>328</v>
      </c>
      <c r="E152" s="168" t="s">
        <v>117</v>
      </c>
      <c r="F152" s="169">
        <v>28.62</v>
      </c>
      <c r="G152" s="170"/>
      <c r="H152" s="170"/>
      <c r="I152" s="170">
        <f>ROUND(F152*(G152+H152),2)</f>
        <v>0</v>
      </c>
      <c r="J152" s="168">
        <f>ROUND(F152*(N152),2)</f>
        <v>0</v>
      </c>
      <c r="K152" s="1">
        <f>ROUND(F152*(O152),2)</f>
        <v>0</v>
      </c>
      <c r="L152" s="1">
        <f>ROUND(F152*(G152),2)</f>
        <v>0</v>
      </c>
      <c r="M152" s="1"/>
      <c r="N152" s="1">
        <v>0</v>
      </c>
      <c r="O152" s="1"/>
      <c r="P152" s="167">
        <f>ROUND(F152*(R152),3)</f>
        <v>0.57099999999999995</v>
      </c>
      <c r="Q152" s="173"/>
      <c r="R152" s="173">
        <v>1.9951032E-2</v>
      </c>
      <c r="S152" s="167"/>
      <c r="Z152">
        <v>0</v>
      </c>
    </row>
    <row r="153" spans="1:26" ht="24.95" customHeight="1" x14ac:dyDescent="0.25">
      <c r="A153" s="171"/>
      <c r="B153" s="168" t="s">
        <v>326</v>
      </c>
      <c r="C153" s="172" t="s">
        <v>329</v>
      </c>
      <c r="D153" s="168" t="s">
        <v>330</v>
      </c>
      <c r="E153" s="168" t="s">
        <v>134</v>
      </c>
      <c r="F153" s="169">
        <v>0.57099853584000004</v>
      </c>
      <c r="G153" s="170"/>
      <c r="H153" s="170"/>
      <c r="I153" s="170">
        <f>ROUND(F153*(G153+H153),2)</f>
        <v>0</v>
      </c>
      <c r="J153" s="168">
        <f>ROUND(F153*(N153),2)</f>
        <v>0</v>
      </c>
      <c r="K153" s="1">
        <f>ROUND(F153*(O153),2)</f>
        <v>0</v>
      </c>
      <c r="L153" s="1">
        <f>ROUND(F153*(G153),2)</f>
        <v>0</v>
      </c>
      <c r="M153" s="1"/>
      <c r="N153" s="1">
        <v>0</v>
      </c>
      <c r="O153" s="1"/>
      <c r="P153" s="167"/>
      <c r="Q153" s="173"/>
      <c r="R153" s="173"/>
      <c r="S153" s="167"/>
      <c r="Z153">
        <v>0</v>
      </c>
    </row>
    <row r="154" spans="1:26" x14ac:dyDescent="0.25">
      <c r="A154" s="156"/>
      <c r="B154" s="156"/>
      <c r="C154" s="156"/>
      <c r="D154" s="156" t="s">
        <v>83</v>
      </c>
      <c r="E154" s="156"/>
      <c r="F154" s="167"/>
      <c r="G154" s="159">
        <f>ROUND((SUM(L151:L153))/1,2)</f>
        <v>0</v>
      </c>
      <c r="H154" s="159">
        <f>ROUND((SUM(M151:M153))/1,2)</f>
        <v>0</v>
      </c>
      <c r="I154" s="159">
        <f>ROUND((SUM(I151:I153))/1,2)</f>
        <v>0</v>
      </c>
      <c r="J154" s="156"/>
      <c r="K154" s="156"/>
      <c r="L154" s="156">
        <f>ROUND((SUM(L151:L153))/1,2)</f>
        <v>0</v>
      </c>
      <c r="M154" s="156">
        <f>ROUND((SUM(M151:M153))/1,2)</f>
        <v>0</v>
      </c>
      <c r="N154" s="156"/>
      <c r="O154" s="156"/>
      <c r="P154" s="174">
        <f>ROUND((SUM(P151:P153))/1,2)</f>
        <v>0.56999999999999995</v>
      </c>
      <c r="Q154" s="153"/>
      <c r="R154" s="153"/>
      <c r="S154" s="174">
        <f>ROUND((SUM(S151:S153))/1,2)</f>
        <v>0</v>
      </c>
      <c r="T154" s="153"/>
      <c r="U154" s="153"/>
      <c r="V154" s="153"/>
      <c r="W154" s="153"/>
      <c r="X154" s="153"/>
      <c r="Y154" s="153"/>
      <c r="Z154" s="153"/>
    </row>
    <row r="155" spans="1:26" x14ac:dyDescent="0.25">
      <c r="A155" s="1"/>
      <c r="B155" s="1"/>
      <c r="C155" s="1"/>
      <c r="D155" s="1"/>
      <c r="E155" s="1"/>
      <c r="F155" s="163"/>
      <c r="G155" s="149"/>
      <c r="H155" s="149"/>
      <c r="I155" s="149"/>
      <c r="J155" s="1"/>
      <c r="K155" s="1"/>
      <c r="L155" s="1"/>
      <c r="M155" s="1"/>
      <c r="N155" s="1"/>
      <c r="O155" s="1"/>
      <c r="P155" s="1"/>
      <c r="S155" s="1"/>
    </row>
    <row r="156" spans="1:26" x14ac:dyDescent="0.25">
      <c r="A156" s="156"/>
      <c r="B156" s="156"/>
      <c r="C156" s="156"/>
      <c r="D156" s="156" t="s">
        <v>84</v>
      </c>
      <c r="E156" s="156"/>
      <c r="F156" s="167"/>
      <c r="G156" s="157"/>
      <c r="H156" s="157"/>
      <c r="I156" s="157"/>
      <c r="J156" s="156"/>
      <c r="K156" s="156"/>
      <c r="L156" s="156"/>
      <c r="M156" s="156"/>
      <c r="N156" s="156"/>
      <c r="O156" s="156"/>
      <c r="P156" s="156"/>
      <c r="Q156" s="153"/>
      <c r="R156" s="153"/>
      <c r="S156" s="156"/>
      <c r="T156" s="153"/>
      <c r="U156" s="153"/>
      <c r="V156" s="153"/>
      <c r="W156" s="153"/>
      <c r="X156" s="153"/>
      <c r="Y156" s="153"/>
      <c r="Z156" s="153"/>
    </row>
    <row r="157" spans="1:26" ht="24.95" customHeight="1" x14ac:dyDescent="0.25">
      <c r="A157" s="171"/>
      <c r="B157" s="168" t="s">
        <v>331</v>
      </c>
      <c r="C157" s="172" t="s">
        <v>332</v>
      </c>
      <c r="D157" s="168" t="s">
        <v>333</v>
      </c>
      <c r="E157" s="168" t="s">
        <v>117</v>
      </c>
      <c r="F157" s="169">
        <v>139.70000000000002</v>
      </c>
      <c r="G157" s="170"/>
      <c r="H157" s="170"/>
      <c r="I157" s="170">
        <f t="shared" ref="I157:I163" si="38">ROUND(F157*(G157+H157),2)</f>
        <v>0</v>
      </c>
      <c r="J157" s="168">
        <f t="shared" ref="J157:J163" si="39">ROUND(F157*(N157),2)</f>
        <v>0</v>
      </c>
      <c r="K157" s="1">
        <f t="shared" ref="K157:K163" si="40">ROUND(F157*(O157),2)</f>
        <v>0</v>
      </c>
      <c r="L157" s="1">
        <f t="shared" ref="L157:L163" si="41">ROUND(F157*(G157),2)</f>
        <v>0</v>
      </c>
      <c r="M157" s="1"/>
      <c r="N157" s="1">
        <v>0</v>
      </c>
      <c r="O157" s="1"/>
      <c r="P157" s="167">
        <f t="shared" ref="P157:P162" si="42">ROUND(F157*(R157),3)</f>
        <v>1.524</v>
      </c>
      <c r="Q157" s="173"/>
      <c r="R157" s="173">
        <v>1.091E-2</v>
      </c>
      <c r="S157" s="167"/>
      <c r="Z157">
        <v>0</v>
      </c>
    </row>
    <row r="158" spans="1:26" ht="24.95" customHeight="1" x14ac:dyDescent="0.25">
      <c r="A158" s="171"/>
      <c r="B158" s="168" t="s">
        <v>331</v>
      </c>
      <c r="C158" s="172" t="s">
        <v>334</v>
      </c>
      <c r="D158" s="168" t="s">
        <v>335</v>
      </c>
      <c r="E158" s="168" t="s">
        <v>195</v>
      </c>
      <c r="F158" s="169">
        <v>12.7</v>
      </c>
      <c r="G158" s="170"/>
      <c r="H158" s="170"/>
      <c r="I158" s="170">
        <f t="shared" si="38"/>
        <v>0</v>
      </c>
      <c r="J158" s="168">
        <f t="shared" si="39"/>
        <v>0</v>
      </c>
      <c r="K158" s="1">
        <f t="shared" si="40"/>
        <v>0</v>
      </c>
      <c r="L158" s="1">
        <f t="shared" si="41"/>
        <v>0</v>
      </c>
      <c r="M158" s="1"/>
      <c r="N158" s="1">
        <v>0</v>
      </c>
      <c r="O158" s="1"/>
      <c r="P158" s="167">
        <f t="shared" si="42"/>
        <v>1.9E-2</v>
      </c>
      <c r="Q158" s="173"/>
      <c r="R158" s="173">
        <v>1.5200000000000001E-3</v>
      </c>
      <c r="S158" s="167"/>
      <c r="Z158">
        <v>0</v>
      </c>
    </row>
    <row r="159" spans="1:26" ht="24.95" customHeight="1" x14ac:dyDescent="0.25">
      <c r="A159" s="171"/>
      <c r="B159" s="168" t="s">
        <v>331</v>
      </c>
      <c r="C159" s="172" t="s">
        <v>336</v>
      </c>
      <c r="D159" s="168" t="s">
        <v>337</v>
      </c>
      <c r="E159" s="168" t="s">
        <v>195</v>
      </c>
      <c r="F159" s="169">
        <v>12.7</v>
      </c>
      <c r="G159" s="170"/>
      <c r="H159" s="170"/>
      <c r="I159" s="170">
        <f t="shared" si="38"/>
        <v>0</v>
      </c>
      <c r="J159" s="168">
        <f t="shared" si="39"/>
        <v>0</v>
      </c>
      <c r="K159" s="1">
        <f t="shared" si="40"/>
        <v>0</v>
      </c>
      <c r="L159" s="1">
        <f t="shared" si="41"/>
        <v>0</v>
      </c>
      <c r="M159" s="1"/>
      <c r="N159" s="1">
        <v>0</v>
      </c>
      <c r="O159" s="1"/>
      <c r="P159" s="167">
        <f t="shared" si="42"/>
        <v>3.9E-2</v>
      </c>
      <c r="Q159" s="173"/>
      <c r="R159" s="173">
        <v>3.0700000000000002E-3</v>
      </c>
      <c r="S159" s="167"/>
      <c r="Z159">
        <v>0</v>
      </c>
    </row>
    <row r="160" spans="1:26" ht="24.95" customHeight="1" x14ac:dyDescent="0.25">
      <c r="A160" s="171"/>
      <c r="B160" s="168" t="s">
        <v>331</v>
      </c>
      <c r="C160" s="172" t="s">
        <v>338</v>
      </c>
      <c r="D160" s="168" t="s">
        <v>339</v>
      </c>
      <c r="E160" s="168" t="s">
        <v>137</v>
      </c>
      <c r="F160" s="169">
        <v>1</v>
      </c>
      <c r="G160" s="170"/>
      <c r="H160" s="170"/>
      <c r="I160" s="170">
        <f t="shared" si="38"/>
        <v>0</v>
      </c>
      <c r="J160" s="168">
        <f t="shared" si="39"/>
        <v>0</v>
      </c>
      <c r="K160" s="1">
        <f t="shared" si="40"/>
        <v>0</v>
      </c>
      <c r="L160" s="1">
        <f t="shared" si="41"/>
        <v>0</v>
      </c>
      <c r="M160" s="1"/>
      <c r="N160" s="1">
        <v>0</v>
      </c>
      <c r="O160" s="1"/>
      <c r="P160" s="167">
        <f t="shared" si="42"/>
        <v>2E-3</v>
      </c>
      <c r="Q160" s="173"/>
      <c r="R160" s="173">
        <v>1.65E-3</v>
      </c>
      <c r="S160" s="167"/>
      <c r="Z160">
        <v>0</v>
      </c>
    </row>
    <row r="161" spans="1:26" ht="24.95" customHeight="1" x14ac:dyDescent="0.25">
      <c r="A161" s="171"/>
      <c r="B161" s="168" t="s">
        <v>331</v>
      </c>
      <c r="C161" s="172" t="s">
        <v>340</v>
      </c>
      <c r="D161" s="168" t="s">
        <v>341</v>
      </c>
      <c r="E161" s="168" t="s">
        <v>195</v>
      </c>
      <c r="F161" s="169">
        <v>3.75</v>
      </c>
      <c r="G161" s="170"/>
      <c r="H161" s="170"/>
      <c r="I161" s="170">
        <f t="shared" si="38"/>
        <v>0</v>
      </c>
      <c r="J161" s="168">
        <f t="shared" si="39"/>
        <v>0</v>
      </c>
      <c r="K161" s="1">
        <f t="shared" si="40"/>
        <v>0</v>
      </c>
      <c r="L161" s="1">
        <f t="shared" si="41"/>
        <v>0</v>
      </c>
      <c r="M161" s="1"/>
      <c r="N161" s="1">
        <v>0</v>
      </c>
      <c r="O161" s="1"/>
      <c r="P161" s="167">
        <f t="shared" si="42"/>
        <v>1.2999999999999999E-2</v>
      </c>
      <c r="Q161" s="173"/>
      <c r="R161" s="173">
        <v>3.5099999999999997E-3</v>
      </c>
      <c r="S161" s="167"/>
      <c r="Z161">
        <v>0</v>
      </c>
    </row>
    <row r="162" spans="1:26" ht="24.95" customHeight="1" x14ac:dyDescent="0.25">
      <c r="A162" s="171"/>
      <c r="B162" s="168" t="s">
        <v>342</v>
      </c>
      <c r="C162" s="172" t="s">
        <v>343</v>
      </c>
      <c r="D162" s="168" t="s">
        <v>344</v>
      </c>
      <c r="E162" s="168" t="s">
        <v>195</v>
      </c>
      <c r="F162" s="169">
        <v>8.0850000000000009</v>
      </c>
      <c r="G162" s="170"/>
      <c r="H162" s="170"/>
      <c r="I162" s="170">
        <f t="shared" si="38"/>
        <v>0</v>
      </c>
      <c r="J162" s="168">
        <f t="shared" si="39"/>
        <v>0</v>
      </c>
      <c r="K162" s="1">
        <f t="shared" si="40"/>
        <v>0</v>
      </c>
      <c r="L162" s="1">
        <f t="shared" si="41"/>
        <v>0</v>
      </c>
      <c r="M162" s="1"/>
      <c r="N162" s="1">
        <v>0</v>
      </c>
      <c r="O162" s="1"/>
      <c r="P162" s="167">
        <f t="shared" si="42"/>
        <v>2E-3</v>
      </c>
      <c r="Q162" s="173"/>
      <c r="R162" s="173">
        <v>2.1599999999999999E-4</v>
      </c>
      <c r="S162" s="167">
        <f>ROUND(F162*(X162),3)</f>
        <v>8.0850000000000009</v>
      </c>
      <c r="X162">
        <v>1</v>
      </c>
      <c r="Z162">
        <v>0</v>
      </c>
    </row>
    <row r="163" spans="1:26" ht="24.95" customHeight="1" x14ac:dyDescent="0.25">
      <c r="A163" s="171"/>
      <c r="B163" s="168" t="s">
        <v>345</v>
      </c>
      <c r="C163" s="172" t="s">
        <v>346</v>
      </c>
      <c r="D163" s="168" t="s">
        <v>347</v>
      </c>
      <c r="E163" s="168" t="s">
        <v>134</v>
      </c>
      <c r="F163" s="169">
        <v>1.5989788600000001</v>
      </c>
      <c r="G163" s="170"/>
      <c r="H163" s="170"/>
      <c r="I163" s="170">
        <f t="shared" si="38"/>
        <v>0</v>
      </c>
      <c r="J163" s="168">
        <f t="shared" si="39"/>
        <v>0</v>
      </c>
      <c r="K163" s="1">
        <f t="shared" si="40"/>
        <v>0</v>
      </c>
      <c r="L163" s="1">
        <f t="shared" si="41"/>
        <v>0</v>
      </c>
      <c r="M163" s="1"/>
      <c r="N163" s="1">
        <v>0</v>
      </c>
      <c r="O163" s="1"/>
      <c r="P163" s="167"/>
      <c r="Q163" s="173"/>
      <c r="R163" s="173"/>
      <c r="S163" s="167"/>
      <c r="Z163">
        <v>0</v>
      </c>
    </row>
    <row r="164" spans="1:26" x14ac:dyDescent="0.25">
      <c r="A164" s="156"/>
      <c r="B164" s="156"/>
      <c r="C164" s="156"/>
      <c r="D164" s="156" t="s">
        <v>84</v>
      </c>
      <c r="E164" s="156"/>
      <c r="F164" s="167"/>
      <c r="G164" s="159">
        <f>ROUND((SUM(L156:L163))/1,2)</f>
        <v>0</v>
      </c>
      <c r="H164" s="159">
        <f>ROUND((SUM(M156:M163))/1,2)</f>
        <v>0</v>
      </c>
      <c r="I164" s="159">
        <f>ROUND((SUM(I156:I163))/1,2)</f>
        <v>0</v>
      </c>
      <c r="J164" s="156"/>
      <c r="K164" s="156"/>
      <c r="L164" s="156">
        <f>ROUND((SUM(L156:L163))/1,2)</f>
        <v>0</v>
      </c>
      <c r="M164" s="156">
        <f>ROUND((SUM(M156:M163))/1,2)</f>
        <v>0</v>
      </c>
      <c r="N164" s="156"/>
      <c r="O164" s="156"/>
      <c r="P164" s="174">
        <f>ROUND((SUM(P156:P163))/1,2)</f>
        <v>1.6</v>
      </c>
      <c r="Q164" s="153"/>
      <c r="R164" s="153"/>
      <c r="S164" s="174">
        <f>ROUND((SUM(S156:S163))/1,2)</f>
        <v>8.09</v>
      </c>
      <c r="T164" s="153"/>
      <c r="U164" s="153"/>
      <c r="V164" s="153"/>
      <c r="W164" s="153"/>
      <c r="X164" s="153"/>
      <c r="Y164" s="153"/>
      <c r="Z164" s="153"/>
    </row>
    <row r="165" spans="1:26" x14ac:dyDescent="0.25">
      <c r="A165" s="1"/>
      <c r="B165" s="1"/>
      <c r="C165" s="1"/>
      <c r="D165" s="1"/>
      <c r="E165" s="1"/>
      <c r="F165" s="163"/>
      <c r="G165" s="149"/>
      <c r="H165" s="149"/>
      <c r="I165" s="149"/>
      <c r="J165" s="1"/>
      <c r="K165" s="1"/>
      <c r="L165" s="1"/>
      <c r="M165" s="1"/>
      <c r="N165" s="1"/>
      <c r="O165" s="1"/>
      <c r="P165" s="1"/>
      <c r="S165" s="1"/>
    </row>
    <row r="166" spans="1:26" x14ac:dyDescent="0.25">
      <c r="A166" s="156"/>
      <c r="B166" s="156"/>
      <c r="C166" s="156"/>
      <c r="D166" s="156" t="s">
        <v>85</v>
      </c>
      <c r="E166" s="156"/>
      <c r="F166" s="167"/>
      <c r="G166" s="157"/>
      <c r="H166" s="157"/>
      <c r="I166" s="157"/>
      <c r="J166" s="156"/>
      <c r="K166" s="156"/>
      <c r="L166" s="156"/>
      <c r="M166" s="156"/>
      <c r="N166" s="156"/>
      <c r="O166" s="156"/>
      <c r="P166" s="156"/>
      <c r="Q166" s="153"/>
      <c r="R166" s="153"/>
      <c r="S166" s="156"/>
      <c r="T166" s="153"/>
      <c r="U166" s="153"/>
      <c r="V166" s="153"/>
      <c r="W166" s="153"/>
      <c r="X166" s="153"/>
      <c r="Y166" s="153"/>
      <c r="Z166" s="153"/>
    </row>
    <row r="167" spans="1:26" ht="24.95" customHeight="1" x14ac:dyDescent="0.25">
      <c r="A167" s="171"/>
      <c r="B167" s="168" t="s">
        <v>348</v>
      </c>
      <c r="C167" s="172" t="s">
        <v>349</v>
      </c>
      <c r="D167" s="168" t="s">
        <v>350</v>
      </c>
      <c r="E167" s="168" t="s">
        <v>137</v>
      </c>
      <c r="F167" s="169">
        <v>4</v>
      </c>
      <c r="G167" s="170"/>
      <c r="H167" s="170"/>
      <c r="I167" s="170">
        <f t="shared" ref="I167:I173" si="43">ROUND(F167*(G167+H167),2)</f>
        <v>0</v>
      </c>
      <c r="J167" s="168">
        <f t="shared" ref="J167:J173" si="44">ROUND(F167*(N167),2)</f>
        <v>0</v>
      </c>
      <c r="K167" s="1">
        <f t="shared" ref="K167:K173" si="45">ROUND(F167*(O167),2)</f>
        <v>0</v>
      </c>
      <c r="L167" s="1">
        <f t="shared" ref="L167:L173" si="46">ROUND(F167*(G167),2)</f>
        <v>0</v>
      </c>
      <c r="M167" s="1"/>
      <c r="N167" s="1">
        <v>0</v>
      </c>
      <c r="O167" s="1"/>
      <c r="P167" s="167"/>
      <c r="Q167" s="173"/>
      <c r="R167" s="173"/>
      <c r="S167" s="167"/>
      <c r="Z167">
        <v>0</v>
      </c>
    </row>
    <row r="168" spans="1:26" ht="24.95" customHeight="1" x14ac:dyDescent="0.25">
      <c r="A168" s="171"/>
      <c r="B168" s="168" t="s">
        <v>348</v>
      </c>
      <c r="C168" s="172" t="s">
        <v>351</v>
      </c>
      <c r="D168" s="168" t="s">
        <v>352</v>
      </c>
      <c r="E168" s="168" t="s">
        <v>137</v>
      </c>
      <c r="F168" s="169">
        <v>5</v>
      </c>
      <c r="G168" s="170"/>
      <c r="H168" s="170"/>
      <c r="I168" s="170">
        <f t="shared" si="43"/>
        <v>0</v>
      </c>
      <c r="J168" s="168">
        <f t="shared" si="44"/>
        <v>0</v>
      </c>
      <c r="K168" s="1">
        <f t="shared" si="45"/>
        <v>0</v>
      </c>
      <c r="L168" s="1">
        <f t="shared" si="46"/>
        <v>0</v>
      </c>
      <c r="M168" s="1"/>
      <c r="N168" s="1">
        <v>0</v>
      </c>
      <c r="O168" s="1"/>
      <c r="P168" s="167">
        <f>ROUND(F168*(R168),3)</f>
        <v>0</v>
      </c>
      <c r="Q168" s="173"/>
      <c r="R168" s="173">
        <v>1.0000000000000001E-5</v>
      </c>
      <c r="S168" s="167"/>
      <c r="Z168">
        <v>0</v>
      </c>
    </row>
    <row r="169" spans="1:26" ht="24.95" customHeight="1" x14ac:dyDescent="0.25">
      <c r="A169" s="171"/>
      <c r="B169" s="168" t="s">
        <v>348</v>
      </c>
      <c r="C169" s="172" t="s">
        <v>353</v>
      </c>
      <c r="D169" s="168" t="s">
        <v>354</v>
      </c>
      <c r="E169" s="168" t="s">
        <v>134</v>
      </c>
      <c r="F169" s="169">
        <v>7.0630000000000012E-2</v>
      </c>
      <c r="G169" s="170"/>
      <c r="H169" s="170"/>
      <c r="I169" s="170">
        <f t="shared" si="43"/>
        <v>0</v>
      </c>
      <c r="J169" s="168">
        <f t="shared" si="44"/>
        <v>0</v>
      </c>
      <c r="K169" s="1">
        <f t="shared" si="45"/>
        <v>0</v>
      </c>
      <c r="L169" s="1">
        <f t="shared" si="46"/>
        <v>0</v>
      </c>
      <c r="M169" s="1"/>
      <c r="N169" s="1">
        <v>0</v>
      </c>
      <c r="O169" s="1"/>
      <c r="P169" s="167"/>
      <c r="Q169" s="173"/>
      <c r="R169" s="173"/>
      <c r="S169" s="167"/>
      <c r="Z169">
        <v>0</v>
      </c>
    </row>
    <row r="170" spans="1:26" ht="24.95" customHeight="1" x14ac:dyDescent="0.25">
      <c r="A170" s="171"/>
      <c r="B170" s="168" t="s">
        <v>237</v>
      </c>
      <c r="C170" s="172" t="s">
        <v>355</v>
      </c>
      <c r="D170" s="168" t="s">
        <v>356</v>
      </c>
      <c r="E170" s="168" t="s">
        <v>137</v>
      </c>
      <c r="F170" s="169">
        <v>1</v>
      </c>
      <c r="G170" s="170"/>
      <c r="H170" s="170"/>
      <c r="I170" s="170">
        <f t="shared" si="43"/>
        <v>0</v>
      </c>
      <c r="J170" s="168">
        <f t="shared" si="44"/>
        <v>0</v>
      </c>
      <c r="K170" s="1">
        <f t="shared" si="45"/>
        <v>0</v>
      </c>
      <c r="L170" s="1">
        <f t="shared" si="46"/>
        <v>0</v>
      </c>
      <c r="M170" s="1">
        <f>ROUND(F170*(H170),2)</f>
        <v>0</v>
      </c>
      <c r="N170" s="1">
        <v>0</v>
      </c>
      <c r="O170" s="1"/>
      <c r="P170" s="167">
        <f>ROUND(F170*(R170),3)</f>
        <v>1.4E-2</v>
      </c>
      <c r="Q170" s="173"/>
      <c r="R170" s="173">
        <v>1.38E-2</v>
      </c>
      <c r="S170" s="167"/>
      <c r="Z170">
        <v>0</v>
      </c>
    </row>
    <row r="171" spans="1:26" ht="24.95" customHeight="1" x14ac:dyDescent="0.25">
      <c r="A171" s="171"/>
      <c r="B171" s="168" t="s">
        <v>237</v>
      </c>
      <c r="C171" s="172" t="s">
        <v>357</v>
      </c>
      <c r="D171" s="168" t="s">
        <v>358</v>
      </c>
      <c r="E171" s="168" t="s">
        <v>137</v>
      </c>
      <c r="F171" s="169">
        <v>3</v>
      </c>
      <c r="G171" s="170"/>
      <c r="H171" s="170"/>
      <c r="I171" s="170">
        <f t="shared" si="43"/>
        <v>0</v>
      </c>
      <c r="J171" s="168">
        <f t="shared" si="44"/>
        <v>0</v>
      </c>
      <c r="K171" s="1">
        <f t="shared" si="45"/>
        <v>0</v>
      </c>
      <c r="L171" s="1">
        <f t="shared" si="46"/>
        <v>0</v>
      </c>
      <c r="M171" s="1">
        <f>ROUND(F171*(H171),2)</f>
        <v>0</v>
      </c>
      <c r="N171" s="1">
        <v>0</v>
      </c>
      <c r="O171" s="1"/>
      <c r="P171" s="167">
        <f>ROUND(F171*(R171),3)</f>
        <v>4.8000000000000001E-2</v>
      </c>
      <c r="Q171" s="173"/>
      <c r="R171" s="173">
        <v>1.6E-2</v>
      </c>
      <c r="S171" s="167"/>
      <c r="Z171">
        <v>0</v>
      </c>
    </row>
    <row r="172" spans="1:26" ht="24.95" customHeight="1" x14ac:dyDescent="0.25">
      <c r="A172" s="171"/>
      <c r="B172" s="168" t="s">
        <v>237</v>
      </c>
      <c r="C172" s="172" t="s">
        <v>359</v>
      </c>
      <c r="D172" s="168" t="s">
        <v>360</v>
      </c>
      <c r="E172" s="168" t="s">
        <v>137</v>
      </c>
      <c r="F172" s="169">
        <v>1</v>
      </c>
      <c r="G172" s="170"/>
      <c r="H172" s="170"/>
      <c r="I172" s="170">
        <f t="shared" si="43"/>
        <v>0</v>
      </c>
      <c r="J172" s="168">
        <f t="shared" si="44"/>
        <v>0</v>
      </c>
      <c r="K172" s="1">
        <f t="shared" si="45"/>
        <v>0</v>
      </c>
      <c r="L172" s="1">
        <f t="shared" si="46"/>
        <v>0</v>
      </c>
      <c r="M172" s="1">
        <f>ROUND(F172*(H172),2)</f>
        <v>0</v>
      </c>
      <c r="N172" s="1">
        <v>0</v>
      </c>
      <c r="O172" s="1"/>
      <c r="P172" s="167">
        <f>ROUND(F172*(R172),3)</f>
        <v>1E-3</v>
      </c>
      <c r="Q172" s="173"/>
      <c r="R172" s="173">
        <v>1.3799999999999999E-3</v>
      </c>
      <c r="S172" s="167"/>
      <c r="Z172">
        <v>0</v>
      </c>
    </row>
    <row r="173" spans="1:26" ht="24.95" customHeight="1" x14ac:dyDescent="0.25">
      <c r="A173" s="171"/>
      <c r="B173" s="168" t="s">
        <v>237</v>
      </c>
      <c r="C173" s="172" t="s">
        <v>361</v>
      </c>
      <c r="D173" s="168" t="s">
        <v>362</v>
      </c>
      <c r="E173" s="168" t="s">
        <v>137</v>
      </c>
      <c r="F173" s="169">
        <v>4</v>
      </c>
      <c r="G173" s="170"/>
      <c r="H173" s="170"/>
      <c r="I173" s="170">
        <f t="shared" si="43"/>
        <v>0</v>
      </c>
      <c r="J173" s="168">
        <f t="shared" si="44"/>
        <v>0</v>
      </c>
      <c r="K173" s="1">
        <f t="shared" si="45"/>
        <v>0</v>
      </c>
      <c r="L173" s="1">
        <f t="shared" si="46"/>
        <v>0</v>
      </c>
      <c r="M173" s="1">
        <f>ROUND(F173*(H173),2)</f>
        <v>0</v>
      </c>
      <c r="N173" s="1">
        <v>0</v>
      </c>
      <c r="O173" s="1"/>
      <c r="P173" s="167">
        <f>ROUND(F173*(R173),3)</f>
        <v>7.0000000000000001E-3</v>
      </c>
      <c r="Q173" s="173"/>
      <c r="R173" s="173">
        <v>1.8500000000000001E-3</v>
      </c>
      <c r="S173" s="167"/>
      <c r="Z173">
        <v>0</v>
      </c>
    </row>
    <row r="174" spans="1:26" x14ac:dyDescent="0.25">
      <c r="A174" s="156"/>
      <c r="B174" s="156"/>
      <c r="C174" s="156"/>
      <c r="D174" s="156" t="s">
        <v>85</v>
      </c>
      <c r="E174" s="156"/>
      <c r="F174" s="167"/>
      <c r="G174" s="159">
        <f>ROUND((SUM(L166:L173))/1,2)</f>
        <v>0</v>
      </c>
      <c r="H174" s="159">
        <f>ROUND((SUM(M166:M173))/1,2)</f>
        <v>0</v>
      </c>
      <c r="I174" s="159">
        <f>ROUND((SUM(I166:I173))/1,2)</f>
        <v>0</v>
      </c>
      <c r="J174" s="156"/>
      <c r="K174" s="156"/>
      <c r="L174" s="156">
        <f>ROUND((SUM(L166:L173))/1,2)</f>
        <v>0</v>
      </c>
      <c r="M174" s="156">
        <f>ROUND((SUM(M166:M173))/1,2)</f>
        <v>0</v>
      </c>
      <c r="N174" s="156"/>
      <c r="O174" s="156"/>
      <c r="P174" s="174">
        <f>ROUND((SUM(P166:P173))/1,2)</f>
        <v>7.0000000000000007E-2</v>
      </c>
      <c r="Q174" s="153"/>
      <c r="R174" s="153"/>
      <c r="S174" s="174">
        <f>ROUND((SUM(S166:S173))/1,2)</f>
        <v>0</v>
      </c>
      <c r="T174" s="153"/>
      <c r="U174" s="153"/>
      <c r="V174" s="153"/>
      <c r="W174" s="153"/>
      <c r="X174" s="153"/>
      <c r="Y174" s="153"/>
      <c r="Z174" s="153"/>
    </row>
    <row r="175" spans="1:26" x14ac:dyDescent="0.25">
      <c r="A175" s="1"/>
      <c r="B175" s="1"/>
      <c r="C175" s="1"/>
      <c r="D175" s="1"/>
      <c r="E175" s="1"/>
      <c r="F175" s="163"/>
      <c r="G175" s="149"/>
      <c r="H175" s="149"/>
      <c r="I175" s="149"/>
      <c r="J175" s="1"/>
      <c r="K175" s="1"/>
      <c r="L175" s="1"/>
      <c r="M175" s="1"/>
      <c r="N175" s="1"/>
      <c r="O175" s="1"/>
      <c r="P175" s="1"/>
      <c r="S175" s="1"/>
    </row>
    <row r="176" spans="1:26" x14ac:dyDescent="0.25">
      <c r="A176" s="156"/>
      <c r="B176" s="156"/>
      <c r="C176" s="156"/>
      <c r="D176" s="156" t="s">
        <v>86</v>
      </c>
      <c r="E176" s="156"/>
      <c r="F176" s="167"/>
      <c r="G176" s="157"/>
      <c r="H176" s="157"/>
      <c r="I176" s="157"/>
      <c r="J176" s="156"/>
      <c r="K176" s="156"/>
      <c r="L176" s="156"/>
      <c r="M176" s="156"/>
      <c r="N176" s="156"/>
      <c r="O176" s="156"/>
      <c r="P176" s="156"/>
      <c r="Q176" s="153"/>
      <c r="R176" s="153"/>
      <c r="S176" s="156"/>
      <c r="T176" s="153"/>
      <c r="U176" s="153"/>
      <c r="V176" s="153"/>
      <c r="W176" s="153"/>
      <c r="X176" s="153"/>
      <c r="Y176" s="153"/>
      <c r="Z176" s="153"/>
    </row>
    <row r="177" spans="1:26" ht="24.95" customHeight="1" x14ac:dyDescent="0.25">
      <c r="A177" s="171"/>
      <c r="B177" s="168" t="s">
        <v>363</v>
      </c>
      <c r="C177" s="172" t="s">
        <v>364</v>
      </c>
      <c r="D177" s="168" t="s">
        <v>365</v>
      </c>
      <c r="E177" s="168" t="s">
        <v>195</v>
      </c>
      <c r="F177" s="169">
        <v>37</v>
      </c>
      <c r="G177" s="170"/>
      <c r="H177" s="170"/>
      <c r="I177" s="170">
        <f t="shared" ref="I177:I185" si="47">ROUND(F177*(G177+H177),2)</f>
        <v>0</v>
      </c>
      <c r="J177" s="168">
        <f t="shared" ref="J177:J185" si="48">ROUND(F177*(N177),2)</f>
        <v>0</v>
      </c>
      <c r="K177" s="1">
        <f t="shared" ref="K177:K185" si="49">ROUND(F177*(O177),2)</f>
        <v>0</v>
      </c>
      <c r="L177" s="1">
        <f t="shared" ref="L177:L185" si="50">ROUND(F177*(G177),2)</f>
        <v>0</v>
      </c>
      <c r="M177" s="1"/>
      <c r="N177" s="1">
        <v>0</v>
      </c>
      <c r="O177" s="1"/>
      <c r="P177" s="167"/>
      <c r="Q177" s="173"/>
      <c r="R177" s="173"/>
      <c r="S177" s="167">
        <f>ROUND(F177*(X177),3)</f>
        <v>37</v>
      </c>
      <c r="X177">
        <v>1</v>
      </c>
      <c r="Z177">
        <v>0</v>
      </c>
    </row>
    <row r="178" spans="1:26" ht="24.95" customHeight="1" x14ac:dyDescent="0.25">
      <c r="A178" s="171"/>
      <c r="B178" s="168" t="s">
        <v>366</v>
      </c>
      <c r="C178" s="172" t="s">
        <v>367</v>
      </c>
      <c r="D178" s="168" t="s">
        <v>368</v>
      </c>
      <c r="E178" s="168" t="s">
        <v>137</v>
      </c>
      <c r="F178" s="169">
        <v>2</v>
      </c>
      <c r="G178" s="170"/>
      <c r="H178" s="170"/>
      <c r="I178" s="170">
        <f t="shared" si="47"/>
        <v>0</v>
      </c>
      <c r="J178" s="168">
        <f t="shared" si="48"/>
        <v>0</v>
      </c>
      <c r="K178" s="1">
        <f t="shared" si="49"/>
        <v>0</v>
      </c>
      <c r="L178" s="1">
        <f t="shared" si="50"/>
        <v>0</v>
      </c>
      <c r="M178" s="1"/>
      <c r="N178" s="1">
        <v>0</v>
      </c>
      <c r="O178" s="1"/>
      <c r="P178" s="167">
        <f>ROUND(F178*(R178),3)</f>
        <v>2E-3</v>
      </c>
      <c r="Q178" s="173"/>
      <c r="R178" s="173">
        <v>1.0399999999999999E-3</v>
      </c>
      <c r="S178" s="167"/>
      <c r="Z178">
        <v>0</v>
      </c>
    </row>
    <row r="179" spans="1:26" ht="24.95" customHeight="1" x14ac:dyDescent="0.25">
      <c r="A179" s="171"/>
      <c r="B179" s="168" t="s">
        <v>366</v>
      </c>
      <c r="C179" s="172" t="s">
        <v>369</v>
      </c>
      <c r="D179" s="168" t="s">
        <v>370</v>
      </c>
      <c r="E179" s="168" t="s">
        <v>134</v>
      </c>
      <c r="F179" s="169">
        <v>0.27604000000000001</v>
      </c>
      <c r="G179" s="170"/>
      <c r="H179" s="170"/>
      <c r="I179" s="170">
        <f t="shared" si="47"/>
        <v>0</v>
      </c>
      <c r="J179" s="168">
        <f t="shared" si="48"/>
        <v>0</v>
      </c>
      <c r="K179" s="1">
        <f t="shared" si="49"/>
        <v>0</v>
      </c>
      <c r="L179" s="1">
        <f t="shared" si="50"/>
        <v>0</v>
      </c>
      <c r="M179" s="1"/>
      <c r="N179" s="1">
        <v>0</v>
      </c>
      <c r="O179" s="1"/>
      <c r="P179" s="167"/>
      <c r="Q179" s="173"/>
      <c r="R179" s="173"/>
      <c r="S179" s="167"/>
      <c r="Z179">
        <v>0</v>
      </c>
    </row>
    <row r="180" spans="1:26" ht="24.95" customHeight="1" x14ac:dyDescent="0.25">
      <c r="A180" s="171"/>
      <c r="B180" s="168" t="s">
        <v>237</v>
      </c>
      <c r="C180" s="172" t="s">
        <v>371</v>
      </c>
      <c r="D180" s="168" t="s">
        <v>372</v>
      </c>
      <c r="E180" s="168" t="s">
        <v>137</v>
      </c>
      <c r="F180" s="169">
        <v>1</v>
      </c>
      <c r="G180" s="170"/>
      <c r="H180" s="170"/>
      <c r="I180" s="170">
        <f t="shared" si="47"/>
        <v>0</v>
      </c>
      <c r="J180" s="168">
        <f t="shared" si="48"/>
        <v>0</v>
      </c>
      <c r="K180" s="1">
        <f t="shared" si="49"/>
        <v>0</v>
      </c>
      <c r="L180" s="1">
        <f t="shared" si="50"/>
        <v>0</v>
      </c>
      <c r="M180" s="1">
        <f t="shared" ref="M180:M185" si="51">ROUND(F180*(H180),2)</f>
        <v>0</v>
      </c>
      <c r="N180" s="1">
        <v>0</v>
      </c>
      <c r="O180" s="1"/>
      <c r="P180" s="167">
        <f>ROUND(F180*(R180),3)</f>
        <v>2.3E-2</v>
      </c>
      <c r="Q180" s="173"/>
      <c r="R180" s="173">
        <v>2.2749999999999999E-2</v>
      </c>
      <c r="S180" s="167"/>
      <c r="Z180">
        <v>0</v>
      </c>
    </row>
    <row r="181" spans="1:26" ht="24.95" customHeight="1" x14ac:dyDescent="0.25">
      <c r="A181" s="171"/>
      <c r="B181" s="168" t="s">
        <v>237</v>
      </c>
      <c r="C181" s="172" t="s">
        <v>373</v>
      </c>
      <c r="D181" s="168" t="s">
        <v>374</v>
      </c>
      <c r="E181" s="168" t="s">
        <v>137</v>
      </c>
      <c r="F181" s="169">
        <v>6</v>
      </c>
      <c r="G181" s="170"/>
      <c r="H181" s="170"/>
      <c r="I181" s="170">
        <f t="shared" si="47"/>
        <v>0</v>
      </c>
      <c r="J181" s="168">
        <f t="shared" si="48"/>
        <v>0</v>
      </c>
      <c r="K181" s="1">
        <f t="shared" si="49"/>
        <v>0</v>
      </c>
      <c r="L181" s="1">
        <f t="shared" si="50"/>
        <v>0</v>
      </c>
      <c r="M181" s="1">
        <f t="shared" si="51"/>
        <v>0</v>
      </c>
      <c r="N181" s="1">
        <v>0</v>
      </c>
      <c r="O181" s="1"/>
      <c r="P181" s="167">
        <f>ROUND(F181*(R181),3)</f>
        <v>0.19</v>
      </c>
      <c r="Q181" s="173"/>
      <c r="R181" s="173">
        <v>3.1739999999999997E-2</v>
      </c>
      <c r="S181" s="167"/>
      <c r="Z181">
        <v>0</v>
      </c>
    </row>
    <row r="182" spans="1:26" ht="24.95" customHeight="1" x14ac:dyDescent="0.25">
      <c r="A182" s="171"/>
      <c r="B182" s="168" t="s">
        <v>237</v>
      </c>
      <c r="C182" s="172" t="s">
        <v>375</v>
      </c>
      <c r="D182" s="168" t="s">
        <v>376</v>
      </c>
      <c r="E182" s="168" t="s">
        <v>137</v>
      </c>
      <c r="F182" s="169">
        <v>1</v>
      </c>
      <c r="G182" s="170"/>
      <c r="H182" s="170"/>
      <c r="I182" s="170">
        <f t="shared" si="47"/>
        <v>0</v>
      </c>
      <c r="J182" s="168">
        <f t="shared" si="48"/>
        <v>0</v>
      </c>
      <c r="K182" s="1">
        <f t="shared" si="49"/>
        <v>0</v>
      </c>
      <c r="L182" s="1">
        <f t="shared" si="50"/>
        <v>0</v>
      </c>
      <c r="M182" s="1">
        <f t="shared" si="51"/>
        <v>0</v>
      </c>
      <c r="N182" s="1">
        <v>0</v>
      </c>
      <c r="O182" s="1"/>
      <c r="P182" s="167">
        <f>ROUND(F182*(R182),3)</f>
        <v>6.0999999999999999E-2</v>
      </c>
      <c r="Q182" s="173"/>
      <c r="R182" s="173">
        <v>6.0769999999999998E-2</v>
      </c>
      <c r="S182" s="167"/>
      <c r="Z182">
        <v>0</v>
      </c>
    </row>
    <row r="183" spans="1:26" ht="24.95" customHeight="1" x14ac:dyDescent="0.25">
      <c r="A183" s="171"/>
      <c r="B183" s="168" t="s">
        <v>237</v>
      </c>
      <c r="C183" s="172" t="s">
        <v>377</v>
      </c>
      <c r="D183" s="168" t="s">
        <v>378</v>
      </c>
      <c r="E183" s="168" t="s">
        <v>379</v>
      </c>
      <c r="F183" s="169">
        <v>1</v>
      </c>
      <c r="G183" s="170"/>
      <c r="H183" s="170"/>
      <c r="I183" s="170">
        <f t="shared" si="47"/>
        <v>0</v>
      </c>
      <c r="J183" s="168">
        <f t="shared" si="48"/>
        <v>0</v>
      </c>
      <c r="K183" s="1">
        <f t="shared" si="49"/>
        <v>0</v>
      </c>
      <c r="L183" s="1">
        <f t="shared" si="50"/>
        <v>0</v>
      </c>
      <c r="M183" s="1">
        <f t="shared" si="51"/>
        <v>0</v>
      </c>
      <c r="N183" s="1">
        <v>0</v>
      </c>
      <c r="O183" s="1"/>
      <c r="P183" s="167"/>
      <c r="Q183" s="173"/>
      <c r="R183" s="173"/>
      <c r="S183" s="167"/>
      <c r="Z183">
        <v>0</v>
      </c>
    </row>
    <row r="184" spans="1:26" ht="24.95" customHeight="1" x14ac:dyDescent="0.25">
      <c r="A184" s="171"/>
      <c r="B184" s="168" t="s">
        <v>237</v>
      </c>
      <c r="C184" s="172" t="s">
        <v>380</v>
      </c>
      <c r="D184" s="168" t="s">
        <v>381</v>
      </c>
      <c r="E184" s="168" t="s">
        <v>137</v>
      </c>
      <c r="F184" s="169">
        <v>1</v>
      </c>
      <c r="G184" s="170"/>
      <c r="H184" s="170"/>
      <c r="I184" s="170">
        <f t="shared" si="47"/>
        <v>0</v>
      </c>
      <c r="J184" s="168">
        <f t="shared" si="48"/>
        <v>0</v>
      </c>
      <c r="K184" s="1">
        <f t="shared" si="49"/>
        <v>0</v>
      </c>
      <c r="L184" s="1">
        <f t="shared" si="50"/>
        <v>0</v>
      </c>
      <c r="M184" s="1">
        <f t="shared" si="51"/>
        <v>0</v>
      </c>
      <c r="N184" s="1">
        <v>0</v>
      </c>
      <c r="O184" s="1"/>
      <c r="P184" s="167"/>
      <c r="Q184" s="173"/>
      <c r="R184" s="173"/>
      <c r="S184" s="167"/>
      <c r="Z184">
        <v>0</v>
      </c>
    </row>
    <row r="185" spans="1:26" ht="24.95" customHeight="1" x14ac:dyDescent="0.25">
      <c r="A185" s="171"/>
      <c r="B185" s="168" t="s">
        <v>237</v>
      </c>
      <c r="C185" s="172" t="s">
        <v>382</v>
      </c>
      <c r="D185" s="168" t="s">
        <v>383</v>
      </c>
      <c r="E185" s="168" t="s">
        <v>137</v>
      </c>
      <c r="F185" s="169">
        <v>1</v>
      </c>
      <c r="G185" s="170"/>
      <c r="H185" s="170"/>
      <c r="I185" s="170">
        <f t="shared" si="47"/>
        <v>0</v>
      </c>
      <c r="J185" s="168">
        <f t="shared" si="48"/>
        <v>0</v>
      </c>
      <c r="K185" s="1">
        <f t="shared" si="49"/>
        <v>0</v>
      </c>
      <c r="L185" s="1">
        <f t="shared" si="50"/>
        <v>0</v>
      </c>
      <c r="M185" s="1">
        <f t="shared" si="51"/>
        <v>0</v>
      </c>
      <c r="N185" s="1">
        <v>0</v>
      </c>
      <c r="O185" s="1"/>
      <c r="P185" s="167"/>
      <c r="Q185" s="173"/>
      <c r="R185" s="173"/>
      <c r="S185" s="167"/>
      <c r="Z185">
        <v>0</v>
      </c>
    </row>
    <row r="186" spans="1:26" x14ac:dyDescent="0.25">
      <c r="A186" s="156"/>
      <c r="B186" s="156"/>
      <c r="C186" s="156"/>
      <c r="D186" s="156" t="s">
        <v>86</v>
      </c>
      <c r="E186" s="156"/>
      <c r="F186" s="167"/>
      <c r="G186" s="159">
        <f>ROUND((SUM(L176:L185))/1,2)</f>
        <v>0</v>
      </c>
      <c r="H186" s="159">
        <f>ROUND((SUM(M176:M185))/1,2)</f>
        <v>0</v>
      </c>
      <c r="I186" s="159">
        <f>ROUND((SUM(I176:I185))/1,2)</f>
        <v>0</v>
      </c>
      <c r="J186" s="156"/>
      <c r="K186" s="156"/>
      <c r="L186" s="156">
        <f>ROUND((SUM(L176:L185))/1,2)</f>
        <v>0</v>
      </c>
      <c r="M186" s="156">
        <f>ROUND((SUM(M176:M185))/1,2)</f>
        <v>0</v>
      </c>
      <c r="N186" s="156"/>
      <c r="O186" s="156"/>
      <c r="P186" s="174">
        <f>ROUND((SUM(P176:P185))/1,2)</f>
        <v>0.28000000000000003</v>
      </c>
      <c r="Q186" s="153"/>
      <c r="R186" s="153"/>
      <c r="S186" s="174">
        <f>ROUND((SUM(S176:S185))/1,2)</f>
        <v>37</v>
      </c>
      <c r="T186" s="153"/>
      <c r="U186" s="153"/>
      <c r="V186" s="153"/>
      <c r="W186" s="153"/>
      <c r="X186" s="153"/>
      <c r="Y186" s="153"/>
      <c r="Z186" s="153"/>
    </row>
    <row r="187" spans="1:26" x14ac:dyDescent="0.25">
      <c r="A187" s="1"/>
      <c r="B187" s="1"/>
      <c r="C187" s="1"/>
      <c r="D187" s="1"/>
      <c r="E187" s="1"/>
      <c r="F187" s="163"/>
      <c r="G187" s="149"/>
      <c r="H187" s="149"/>
      <c r="I187" s="149"/>
      <c r="J187" s="1"/>
      <c r="K187" s="1"/>
      <c r="L187" s="1"/>
      <c r="M187" s="1"/>
      <c r="N187" s="1"/>
      <c r="O187" s="1"/>
      <c r="P187" s="1"/>
      <c r="S187" s="1"/>
    </row>
    <row r="188" spans="1:26" x14ac:dyDescent="0.25">
      <c r="A188" s="156"/>
      <c r="B188" s="156"/>
      <c r="C188" s="156"/>
      <c r="D188" s="156" t="s">
        <v>87</v>
      </c>
      <c r="E188" s="156"/>
      <c r="F188" s="167"/>
      <c r="G188" s="157"/>
      <c r="H188" s="157"/>
      <c r="I188" s="157"/>
      <c r="J188" s="156"/>
      <c r="K188" s="156"/>
      <c r="L188" s="156"/>
      <c r="M188" s="156"/>
      <c r="N188" s="156"/>
      <c r="O188" s="156"/>
      <c r="P188" s="156"/>
      <c r="Q188" s="153"/>
      <c r="R188" s="153"/>
      <c r="S188" s="156"/>
      <c r="T188" s="153"/>
      <c r="U188" s="153"/>
      <c r="V188" s="153"/>
      <c r="W188" s="153"/>
      <c r="X188" s="153"/>
      <c r="Y188" s="153"/>
      <c r="Z188" s="153"/>
    </row>
    <row r="189" spans="1:26" ht="24.95" customHeight="1" x14ac:dyDescent="0.25">
      <c r="A189" s="171"/>
      <c r="B189" s="168" t="s">
        <v>384</v>
      </c>
      <c r="C189" s="172" t="s">
        <v>385</v>
      </c>
      <c r="D189" s="168" t="s">
        <v>386</v>
      </c>
      <c r="E189" s="168" t="s">
        <v>195</v>
      </c>
      <c r="F189" s="169">
        <v>15.4</v>
      </c>
      <c r="G189" s="170"/>
      <c r="H189" s="170"/>
      <c r="I189" s="170">
        <f>ROUND(F189*(G189+H189),2)</f>
        <v>0</v>
      </c>
      <c r="J189" s="168">
        <f>ROUND(F189*(N189),2)</f>
        <v>0</v>
      </c>
      <c r="K189" s="1">
        <f>ROUND(F189*(O189),2)</f>
        <v>0</v>
      </c>
      <c r="L189" s="1">
        <f>ROUND(F189*(G189),2)</f>
        <v>0</v>
      </c>
      <c r="M189" s="1"/>
      <c r="N189" s="1">
        <v>0</v>
      </c>
      <c r="O189" s="1"/>
      <c r="P189" s="167">
        <f>ROUND(F189*(R189),3)</f>
        <v>5.8999999999999997E-2</v>
      </c>
      <c r="Q189" s="173"/>
      <c r="R189" s="173">
        <v>3.81E-3</v>
      </c>
      <c r="S189" s="167"/>
      <c r="Z189">
        <v>0</v>
      </c>
    </row>
    <row r="190" spans="1:26" ht="24.95" customHeight="1" x14ac:dyDescent="0.25">
      <c r="A190" s="171"/>
      <c r="B190" s="168" t="s">
        <v>384</v>
      </c>
      <c r="C190" s="172" t="s">
        <v>387</v>
      </c>
      <c r="D190" s="168" t="s">
        <v>388</v>
      </c>
      <c r="E190" s="168" t="s">
        <v>117</v>
      </c>
      <c r="F190" s="169">
        <v>13.4</v>
      </c>
      <c r="G190" s="170"/>
      <c r="H190" s="170"/>
      <c r="I190" s="170">
        <f>ROUND(F190*(G190+H190),2)</f>
        <v>0</v>
      </c>
      <c r="J190" s="168">
        <f>ROUND(F190*(N190),2)</f>
        <v>0</v>
      </c>
      <c r="K190" s="1">
        <f>ROUND(F190*(O190),2)</f>
        <v>0</v>
      </c>
      <c r="L190" s="1">
        <f>ROUND(F190*(G190),2)</f>
        <v>0</v>
      </c>
      <c r="M190" s="1"/>
      <c r="N190" s="1">
        <v>0</v>
      </c>
      <c r="O190" s="1"/>
      <c r="P190" s="167">
        <f>ROUND(F190*(R190),3)</f>
        <v>7.0999999999999994E-2</v>
      </c>
      <c r="Q190" s="173"/>
      <c r="R190" s="173">
        <v>5.3E-3</v>
      </c>
      <c r="S190" s="167"/>
      <c r="Z190">
        <v>0</v>
      </c>
    </row>
    <row r="191" spans="1:26" ht="24.95" customHeight="1" x14ac:dyDescent="0.25">
      <c r="A191" s="171"/>
      <c r="B191" s="168" t="s">
        <v>384</v>
      </c>
      <c r="C191" s="172" t="s">
        <v>389</v>
      </c>
      <c r="D191" s="168" t="s">
        <v>390</v>
      </c>
      <c r="E191" s="168" t="s">
        <v>134</v>
      </c>
      <c r="F191" s="169">
        <v>0.40907199999999999</v>
      </c>
      <c r="G191" s="170"/>
      <c r="H191" s="170"/>
      <c r="I191" s="170">
        <f>ROUND(F191*(G191+H191),2)</f>
        <v>0</v>
      </c>
      <c r="J191" s="168">
        <f>ROUND(F191*(N191),2)</f>
        <v>0</v>
      </c>
      <c r="K191" s="1">
        <f>ROUND(F191*(O191),2)</f>
        <v>0</v>
      </c>
      <c r="L191" s="1">
        <f>ROUND(F191*(G191),2)</f>
        <v>0</v>
      </c>
      <c r="M191" s="1"/>
      <c r="N191" s="1">
        <v>0</v>
      </c>
      <c r="O191" s="1"/>
      <c r="P191" s="167"/>
      <c r="Q191" s="173"/>
      <c r="R191" s="173"/>
      <c r="S191" s="167"/>
      <c r="Z191">
        <v>0</v>
      </c>
    </row>
    <row r="192" spans="1:26" ht="24.95" customHeight="1" x14ac:dyDescent="0.25">
      <c r="A192" s="171"/>
      <c r="B192" s="168" t="s">
        <v>163</v>
      </c>
      <c r="C192" s="172" t="s">
        <v>391</v>
      </c>
      <c r="D192" s="168" t="s">
        <v>392</v>
      </c>
      <c r="E192" s="168" t="s">
        <v>168</v>
      </c>
      <c r="F192" s="169">
        <v>16.434000000000001</v>
      </c>
      <c r="G192" s="170"/>
      <c r="H192" s="170"/>
      <c r="I192" s="170">
        <f>ROUND(F192*(G192+H192),2)</f>
        <v>0</v>
      </c>
      <c r="J192" s="168">
        <f>ROUND(F192*(N192),2)</f>
        <v>0</v>
      </c>
      <c r="K192" s="1">
        <f>ROUND(F192*(O192),2)</f>
        <v>0</v>
      </c>
      <c r="L192" s="1">
        <f>ROUND(F192*(G192),2)</f>
        <v>0</v>
      </c>
      <c r="M192" s="1">
        <f>ROUND(F192*(H192),2)</f>
        <v>0</v>
      </c>
      <c r="N192" s="1">
        <v>0</v>
      </c>
      <c r="O192" s="1"/>
      <c r="P192" s="167">
        <f>ROUND(F192*(R192),3)</f>
        <v>0.27900000000000003</v>
      </c>
      <c r="Q192" s="173"/>
      <c r="R192" s="173">
        <v>1.7000000000000001E-2</v>
      </c>
      <c r="S192" s="167"/>
      <c r="Z192">
        <v>0</v>
      </c>
    </row>
    <row r="193" spans="1:26" x14ac:dyDescent="0.25">
      <c r="A193" s="156"/>
      <c r="B193" s="156"/>
      <c r="C193" s="156"/>
      <c r="D193" s="156" t="s">
        <v>87</v>
      </c>
      <c r="E193" s="156"/>
      <c r="F193" s="167"/>
      <c r="G193" s="159">
        <f>ROUND((SUM(L188:L192))/1,2)</f>
        <v>0</v>
      </c>
      <c r="H193" s="159">
        <f>ROUND((SUM(M188:M192))/1,2)</f>
        <v>0</v>
      </c>
      <c r="I193" s="159">
        <f>ROUND((SUM(I188:I192))/1,2)</f>
        <v>0</v>
      </c>
      <c r="J193" s="156"/>
      <c r="K193" s="156"/>
      <c r="L193" s="156">
        <f>ROUND((SUM(L188:L192))/1,2)</f>
        <v>0</v>
      </c>
      <c r="M193" s="156">
        <f>ROUND((SUM(M188:M192))/1,2)</f>
        <v>0</v>
      </c>
      <c r="N193" s="156"/>
      <c r="O193" s="156"/>
      <c r="P193" s="174">
        <f>ROUND((SUM(P188:P192))/1,2)</f>
        <v>0.41</v>
      </c>
      <c r="Q193" s="153"/>
      <c r="R193" s="153"/>
      <c r="S193" s="174">
        <f>ROUND((SUM(S188:S192))/1,2)</f>
        <v>0</v>
      </c>
      <c r="T193" s="153"/>
      <c r="U193" s="153"/>
      <c r="V193" s="153"/>
      <c r="W193" s="153"/>
      <c r="X193" s="153"/>
      <c r="Y193" s="153"/>
      <c r="Z193" s="153"/>
    </row>
    <row r="194" spans="1:26" x14ac:dyDescent="0.25">
      <c r="A194" s="1"/>
      <c r="B194" s="1"/>
      <c r="C194" s="1"/>
      <c r="D194" s="1"/>
      <c r="E194" s="1"/>
      <c r="F194" s="163"/>
      <c r="G194" s="149"/>
      <c r="H194" s="149"/>
      <c r="I194" s="149"/>
      <c r="J194" s="1"/>
      <c r="K194" s="1"/>
      <c r="L194" s="1"/>
      <c r="M194" s="1"/>
      <c r="N194" s="1"/>
      <c r="O194" s="1"/>
      <c r="P194" s="1"/>
      <c r="S194" s="1"/>
    </row>
    <row r="195" spans="1:26" x14ac:dyDescent="0.25">
      <c r="A195" s="156"/>
      <c r="B195" s="156"/>
      <c r="C195" s="156"/>
      <c r="D195" s="156" t="s">
        <v>88</v>
      </c>
      <c r="E195" s="156"/>
      <c r="F195" s="167"/>
      <c r="G195" s="157"/>
      <c r="H195" s="157"/>
      <c r="I195" s="157"/>
      <c r="J195" s="156"/>
      <c r="K195" s="156"/>
      <c r="L195" s="156"/>
      <c r="M195" s="156"/>
      <c r="N195" s="156"/>
      <c r="O195" s="156"/>
      <c r="P195" s="156"/>
      <c r="Q195" s="153"/>
      <c r="R195" s="153"/>
      <c r="S195" s="156"/>
      <c r="T195" s="153"/>
      <c r="U195" s="153"/>
      <c r="V195" s="153"/>
      <c r="W195" s="153"/>
      <c r="X195" s="153"/>
      <c r="Y195" s="153"/>
      <c r="Z195" s="153"/>
    </row>
    <row r="196" spans="1:26" ht="24.95" customHeight="1" x14ac:dyDescent="0.25">
      <c r="A196" s="171"/>
      <c r="B196" s="168" t="s">
        <v>393</v>
      </c>
      <c r="C196" s="172" t="s">
        <v>394</v>
      </c>
      <c r="D196" s="168" t="s">
        <v>395</v>
      </c>
      <c r="E196" s="168" t="s">
        <v>117</v>
      </c>
      <c r="F196" s="169">
        <v>16.768000000000001</v>
      </c>
      <c r="G196" s="170"/>
      <c r="H196" s="170"/>
      <c r="I196" s="170">
        <f>ROUND(F196*(G196+H196),2)</f>
        <v>0</v>
      </c>
      <c r="J196" s="168">
        <f>ROUND(F196*(N196),2)</f>
        <v>0</v>
      </c>
      <c r="K196" s="1">
        <f>ROUND(F196*(O196),2)</f>
        <v>0</v>
      </c>
      <c r="L196" s="1">
        <f>ROUND(F196*(G196),2)</f>
        <v>0</v>
      </c>
      <c r="M196" s="1"/>
      <c r="N196" s="1">
        <v>0</v>
      </c>
      <c r="O196" s="1"/>
      <c r="P196" s="167">
        <f>ROUND(F196*(R196),3)</f>
        <v>4.8000000000000001E-2</v>
      </c>
      <c r="Q196" s="173"/>
      <c r="R196" s="173">
        <v>2.8800000000000002E-3</v>
      </c>
      <c r="S196" s="167">
        <f>ROUND(F196*(X196),3)</f>
        <v>16.768000000000001</v>
      </c>
      <c r="X196">
        <v>1</v>
      </c>
      <c r="Z196">
        <v>0</v>
      </c>
    </row>
    <row r="197" spans="1:26" ht="24.95" customHeight="1" x14ac:dyDescent="0.25">
      <c r="A197" s="171"/>
      <c r="B197" s="168" t="s">
        <v>393</v>
      </c>
      <c r="C197" s="172" t="s">
        <v>396</v>
      </c>
      <c r="D197" s="168" t="s">
        <v>397</v>
      </c>
      <c r="E197" s="168" t="s">
        <v>134</v>
      </c>
      <c r="F197" s="169">
        <v>0.26962944</v>
      </c>
      <c r="G197" s="170"/>
      <c r="H197" s="170"/>
      <c r="I197" s="170">
        <f>ROUND(F197*(G197+H197),2)</f>
        <v>0</v>
      </c>
      <c r="J197" s="168">
        <f>ROUND(F197*(N197),2)</f>
        <v>0</v>
      </c>
      <c r="K197" s="1">
        <f>ROUND(F197*(O197),2)</f>
        <v>0</v>
      </c>
      <c r="L197" s="1">
        <f>ROUND(F197*(G197),2)</f>
        <v>0</v>
      </c>
      <c r="M197" s="1"/>
      <c r="N197" s="1">
        <v>0</v>
      </c>
      <c r="O197" s="1"/>
      <c r="P197" s="167"/>
      <c r="Q197" s="173"/>
      <c r="R197" s="173"/>
      <c r="S197" s="167"/>
      <c r="Z197">
        <v>0</v>
      </c>
    </row>
    <row r="198" spans="1:26" ht="24.95" customHeight="1" x14ac:dyDescent="0.25">
      <c r="A198" s="171"/>
      <c r="B198" s="168" t="s">
        <v>163</v>
      </c>
      <c r="C198" s="172" t="s">
        <v>398</v>
      </c>
      <c r="D198" s="168" t="s">
        <v>399</v>
      </c>
      <c r="E198" s="168" t="s">
        <v>117</v>
      </c>
      <c r="F198" s="169">
        <v>18.444800000000001</v>
      </c>
      <c r="G198" s="170"/>
      <c r="H198" s="170"/>
      <c r="I198" s="170">
        <f>ROUND(F198*(G198+H198),2)</f>
        <v>0</v>
      </c>
      <c r="J198" s="168">
        <f>ROUND(F198*(N198),2)</f>
        <v>0</v>
      </c>
      <c r="K198" s="1">
        <f>ROUND(F198*(O198),2)</f>
        <v>0</v>
      </c>
      <c r="L198" s="1">
        <f>ROUND(F198*(G198),2)</f>
        <v>0</v>
      </c>
      <c r="M198" s="1">
        <f>ROUND(F198*(H198),2)</f>
        <v>0</v>
      </c>
      <c r="N198" s="1">
        <v>0</v>
      </c>
      <c r="O198" s="1"/>
      <c r="P198" s="167">
        <f>ROUND(F198*(R198),3)</f>
        <v>0.221</v>
      </c>
      <c r="Q198" s="173"/>
      <c r="R198" s="173">
        <v>1.2E-2</v>
      </c>
      <c r="S198" s="167">
        <f>ROUND(F198*(X198),3)</f>
        <v>18.445</v>
      </c>
      <c r="X198">
        <v>1</v>
      </c>
      <c r="Z198">
        <v>0</v>
      </c>
    </row>
    <row r="199" spans="1:26" x14ac:dyDescent="0.25">
      <c r="A199" s="156"/>
      <c r="B199" s="156"/>
      <c r="C199" s="156"/>
      <c r="D199" s="156" t="s">
        <v>88</v>
      </c>
      <c r="E199" s="156"/>
      <c r="F199" s="167"/>
      <c r="G199" s="159">
        <f>ROUND((SUM(L195:L198))/1,2)</f>
        <v>0</v>
      </c>
      <c r="H199" s="159">
        <f>ROUND((SUM(M195:M198))/1,2)</f>
        <v>0</v>
      </c>
      <c r="I199" s="159">
        <f>ROUND((SUM(I195:I198))/1,2)</f>
        <v>0</v>
      </c>
      <c r="J199" s="156"/>
      <c r="K199" s="156"/>
      <c r="L199" s="156">
        <f>ROUND((SUM(L195:L198))/1,2)</f>
        <v>0</v>
      </c>
      <c r="M199" s="156">
        <f>ROUND((SUM(M195:M198))/1,2)</f>
        <v>0</v>
      </c>
      <c r="N199" s="156"/>
      <c r="O199" s="156"/>
      <c r="P199" s="174">
        <f>ROUND((SUM(P195:P198))/1,2)</f>
        <v>0.27</v>
      </c>
      <c r="Q199" s="153"/>
      <c r="R199" s="153"/>
      <c r="S199" s="174">
        <f>ROUND((SUM(S195:S198))/1,2)</f>
        <v>35.21</v>
      </c>
      <c r="T199" s="153"/>
      <c r="U199" s="153"/>
      <c r="V199" s="153"/>
      <c r="W199" s="153"/>
      <c r="X199" s="153"/>
      <c r="Y199" s="153"/>
      <c r="Z199" s="153"/>
    </row>
    <row r="200" spans="1:26" x14ac:dyDescent="0.25">
      <c r="A200" s="1"/>
      <c r="B200" s="1"/>
      <c r="C200" s="1"/>
      <c r="D200" s="1"/>
      <c r="E200" s="1"/>
      <c r="F200" s="163"/>
      <c r="G200" s="149"/>
      <c r="H200" s="149"/>
      <c r="I200" s="149"/>
      <c r="J200" s="1"/>
      <c r="K200" s="1"/>
      <c r="L200" s="1"/>
      <c r="M200" s="1"/>
      <c r="N200" s="1"/>
      <c r="O200" s="1"/>
      <c r="P200" s="1"/>
      <c r="S200" s="1"/>
    </row>
    <row r="201" spans="1:26" x14ac:dyDescent="0.25">
      <c r="A201" s="156"/>
      <c r="B201" s="156"/>
      <c r="C201" s="156"/>
      <c r="D201" s="156" t="s">
        <v>89</v>
      </c>
      <c r="E201" s="156"/>
      <c r="F201" s="167"/>
      <c r="G201" s="157"/>
      <c r="H201" s="157"/>
      <c r="I201" s="157"/>
      <c r="J201" s="156"/>
      <c r="K201" s="156"/>
      <c r="L201" s="156"/>
      <c r="M201" s="156"/>
      <c r="N201" s="156"/>
      <c r="O201" s="156"/>
      <c r="P201" s="156"/>
      <c r="Q201" s="153"/>
      <c r="R201" s="153"/>
      <c r="S201" s="156"/>
      <c r="T201" s="153"/>
      <c r="U201" s="153"/>
      <c r="V201" s="153"/>
      <c r="W201" s="153"/>
      <c r="X201" s="153"/>
      <c r="Y201" s="153"/>
      <c r="Z201" s="153"/>
    </row>
    <row r="202" spans="1:26" ht="24.95" customHeight="1" x14ac:dyDescent="0.25">
      <c r="A202" s="171"/>
      <c r="B202" s="168" t="s">
        <v>400</v>
      </c>
      <c r="C202" s="172" t="s">
        <v>401</v>
      </c>
      <c r="D202" s="168" t="s">
        <v>402</v>
      </c>
      <c r="E202" s="168" t="s">
        <v>117</v>
      </c>
      <c r="F202" s="169">
        <v>169.5</v>
      </c>
      <c r="G202" s="170"/>
      <c r="H202" s="170"/>
      <c r="I202" s="170">
        <f>ROUND(F202*(G202+H202),2)</f>
        <v>0</v>
      </c>
      <c r="J202" s="168">
        <f>ROUND(F202*(N202),2)</f>
        <v>0</v>
      </c>
      <c r="K202" s="1">
        <f>ROUND(F202*(O202),2)</f>
        <v>0</v>
      </c>
      <c r="L202" s="1">
        <f>ROUND(F202*(G202),2)</f>
        <v>0</v>
      </c>
      <c r="M202" s="1"/>
      <c r="N202" s="1">
        <v>0</v>
      </c>
      <c r="O202" s="1"/>
      <c r="P202" s="167">
        <f>ROUND(F202*(R202),3)</f>
        <v>7.2999999999999995E-2</v>
      </c>
      <c r="Q202" s="173"/>
      <c r="R202" s="173">
        <v>4.2999999999999999E-4</v>
      </c>
      <c r="S202" s="167">
        <f>ROUND(F202*(X202),3)</f>
        <v>169.5</v>
      </c>
      <c r="X202">
        <v>1</v>
      </c>
      <c r="Z202">
        <v>0</v>
      </c>
    </row>
    <row r="203" spans="1:26" x14ac:dyDescent="0.25">
      <c r="A203" s="156"/>
      <c r="B203" s="156"/>
      <c r="C203" s="156"/>
      <c r="D203" s="156" t="s">
        <v>89</v>
      </c>
      <c r="E203" s="156"/>
      <c r="F203" s="167"/>
      <c r="G203" s="159">
        <f>ROUND((SUM(L201:L202))/1,2)</f>
        <v>0</v>
      </c>
      <c r="H203" s="159">
        <f>ROUND((SUM(M201:M202))/1,2)</f>
        <v>0</v>
      </c>
      <c r="I203" s="159">
        <f>ROUND((SUM(I201:I202))/1,2)</f>
        <v>0</v>
      </c>
      <c r="J203" s="156"/>
      <c r="K203" s="156"/>
      <c r="L203" s="156">
        <f>ROUND((SUM(L201:L202))/1,2)</f>
        <v>0</v>
      </c>
      <c r="M203" s="156">
        <f>ROUND((SUM(M201:M202))/1,2)</f>
        <v>0</v>
      </c>
      <c r="N203" s="156"/>
      <c r="O203" s="156"/>
      <c r="P203" s="174">
        <f>ROUND((SUM(P201:P202))/1,2)</f>
        <v>7.0000000000000007E-2</v>
      </c>
      <c r="Q203" s="153"/>
      <c r="R203" s="153"/>
      <c r="S203" s="174">
        <f>ROUND((SUM(S201:S202))/1,2)</f>
        <v>169.5</v>
      </c>
      <c r="T203" s="153"/>
      <c r="U203" s="153"/>
      <c r="V203" s="153"/>
      <c r="W203" s="153"/>
      <c r="X203" s="153"/>
      <c r="Y203" s="153"/>
      <c r="Z203" s="153"/>
    </row>
    <row r="204" spans="1:26" x14ac:dyDescent="0.25">
      <c r="A204" s="1"/>
      <c r="B204" s="1"/>
      <c r="C204" s="1"/>
      <c r="D204" s="1"/>
      <c r="E204" s="1"/>
      <c r="F204" s="163"/>
      <c r="G204" s="149"/>
      <c r="H204" s="149"/>
      <c r="I204" s="149"/>
      <c r="J204" s="1"/>
      <c r="K204" s="1"/>
      <c r="L204" s="1"/>
      <c r="M204" s="1"/>
      <c r="N204" s="1"/>
      <c r="O204" s="1"/>
      <c r="P204" s="1"/>
      <c r="S204" s="1"/>
    </row>
    <row r="205" spans="1:26" x14ac:dyDescent="0.25">
      <c r="A205" s="156"/>
      <c r="B205" s="156"/>
      <c r="C205" s="156"/>
      <c r="D205" s="156" t="s">
        <v>90</v>
      </c>
      <c r="E205" s="156"/>
      <c r="F205" s="167"/>
      <c r="G205" s="157"/>
      <c r="H205" s="157"/>
      <c r="I205" s="157"/>
      <c r="J205" s="156"/>
      <c r="K205" s="156"/>
      <c r="L205" s="156"/>
      <c r="M205" s="156"/>
      <c r="N205" s="156"/>
      <c r="O205" s="156"/>
      <c r="P205" s="156"/>
      <c r="Q205" s="153"/>
      <c r="R205" s="153"/>
      <c r="S205" s="156"/>
      <c r="T205" s="153"/>
      <c r="U205" s="153"/>
      <c r="V205" s="153"/>
      <c r="W205" s="153"/>
      <c r="X205" s="153"/>
      <c r="Y205" s="153"/>
      <c r="Z205" s="153"/>
    </row>
    <row r="206" spans="1:26" ht="24.95" customHeight="1" x14ac:dyDescent="0.25">
      <c r="A206" s="171"/>
      <c r="B206" s="168" t="s">
        <v>403</v>
      </c>
      <c r="C206" s="172" t="s">
        <v>404</v>
      </c>
      <c r="D206" s="168" t="s">
        <v>405</v>
      </c>
      <c r="E206" s="168" t="s">
        <v>406</v>
      </c>
      <c r="F206" s="169">
        <v>283.43</v>
      </c>
      <c r="G206" s="170"/>
      <c r="H206" s="170"/>
      <c r="I206" s="170">
        <f>ROUND(F206*(G206+H206),2)</f>
        <v>0</v>
      </c>
      <c r="J206" s="168">
        <f>ROUND(F206*(N206),2)</f>
        <v>0</v>
      </c>
      <c r="K206" s="1">
        <f>ROUND(F206*(O206),2)</f>
        <v>0</v>
      </c>
      <c r="L206" s="1">
        <f>ROUND(F206*(G206),2)</f>
        <v>0</v>
      </c>
      <c r="M206" s="1"/>
      <c r="N206" s="1">
        <v>0</v>
      </c>
      <c r="O206" s="1"/>
      <c r="P206" s="167">
        <f>ROUND(F206*(R206),3)</f>
        <v>4.8000000000000001E-2</v>
      </c>
      <c r="Q206" s="173"/>
      <c r="R206" s="173">
        <v>1.7000000000000001E-4</v>
      </c>
      <c r="S206" s="167">
        <f>ROUND(F206*(X206),3)</f>
        <v>283.43</v>
      </c>
      <c r="X206">
        <v>1</v>
      </c>
      <c r="Z206">
        <v>0</v>
      </c>
    </row>
    <row r="207" spans="1:26" ht="24.95" customHeight="1" x14ac:dyDescent="0.25">
      <c r="A207" s="171"/>
      <c r="B207" s="168" t="s">
        <v>403</v>
      </c>
      <c r="C207" s="172" t="s">
        <v>407</v>
      </c>
      <c r="D207" s="168" t="s">
        <v>408</v>
      </c>
      <c r="E207" s="168" t="s">
        <v>168</v>
      </c>
      <c r="F207" s="169">
        <v>359.03200000000004</v>
      </c>
      <c r="G207" s="170"/>
      <c r="H207" s="170"/>
      <c r="I207" s="170">
        <f>ROUND(F207*(G207+H207),2)</f>
        <v>0</v>
      </c>
      <c r="J207" s="168">
        <f>ROUND(F207*(N207),2)</f>
        <v>0</v>
      </c>
      <c r="K207" s="1">
        <f>ROUND(F207*(O207),2)</f>
        <v>0</v>
      </c>
      <c r="L207" s="1">
        <f>ROUND(F207*(G207),2)</f>
        <v>0</v>
      </c>
      <c r="M207" s="1"/>
      <c r="N207" s="1">
        <v>0</v>
      </c>
      <c r="O207" s="1"/>
      <c r="P207" s="167">
        <f>ROUND(F207*(R207),3)</f>
        <v>7.4999999999999997E-2</v>
      </c>
      <c r="Q207" s="173"/>
      <c r="R207" s="173">
        <v>2.1000000000000001E-4</v>
      </c>
      <c r="S207" s="167">
        <f>ROUND(F207*(X207),3)</f>
        <v>359.03199999999998</v>
      </c>
      <c r="X207">
        <v>1</v>
      </c>
      <c r="Z207">
        <v>0</v>
      </c>
    </row>
    <row r="208" spans="1:26" x14ac:dyDescent="0.25">
      <c r="A208" s="156"/>
      <c r="B208" s="156"/>
      <c r="C208" s="156"/>
      <c r="D208" s="156" t="s">
        <v>90</v>
      </c>
      <c r="E208" s="156"/>
      <c r="F208" s="167"/>
      <c r="G208" s="159">
        <f>ROUND((SUM(L205:L207))/1,2)</f>
        <v>0</v>
      </c>
      <c r="H208" s="159">
        <f>ROUND((SUM(M205:M207))/1,2)</f>
        <v>0</v>
      </c>
      <c r="I208" s="159">
        <f>ROUND((SUM(I205:I207))/1,2)</f>
        <v>0</v>
      </c>
      <c r="J208" s="156"/>
      <c r="K208" s="156"/>
      <c r="L208" s="156">
        <f>ROUND((SUM(L205:L207))/1,2)</f>
        <v>0</v>
      </c>
      <c r="M208" s="156">
        <f>ROUND((SUM(M205:M207))/1,2)</f>
        <v>0</v>
      </c>
      <c r="N208" s="156"/>
      <c r="O208" s="156"/>
      <c r="P208" s="174">
        <f>ROUND((SUM(P205:P207))/1,2)</f>
        <v>0.12</v>
      </c>
      <c r="S208" s="167">
        <f>ROUND((SUM(S205:S207))/1,2)</f>
        <v>642.46</v>
      </c>
    </row>
    <row r="209" spans="1:26" x14ac:dyDescent="0.25">
      <c r="A209" s="1"/>
      <c r="B209" s="1"/>
      <c r="C209" s="1"/>
      <c r="D209" s="1"/>
      <c r="E209" s="1"/>
      <c r="F209" s="163"/>
      <c r="G209" s="149"/>
      <c r="H209" s="149"/>
      <c r="I209" s="149"/>
      <c r="J209" s="1"/>
      <c r="K209" s="1"/>
      <c r="L209" s="1"/>
      <c r="M209" s="1"/>
      <c r="N209" s="1"/>
      <c r="O209" s="1"/>
      <c r="P209" s="1"/>
      <c r="S209" s="1"/>
    </row>
    <row r="210" spans="1:26" x14ac:dyDescent="0.25">
      <c r="A210" s="156"/>
      <c r="B210" s="156"/>
      <c r="C210" s="156"/>
      <c r="D210" s="2" t="s">
        <v>76</v>
      </c>
      <c r="E210" s="156"/>
      <c r="F210" s="167"/>
      <c r="G210" s="159">
        <f>ROUND((SUM(L90:L209))/2,2)</f>
        <v>0</v>
      </c>
      <c r="H210" s="159">
        <f>ROUND((SUM(M90:M209))/2,2)</f>
        <v>0</v>
      </c>
      <c r="I210" s="159">
        <f>ROUND((SUM(I90:I209))/2,2)</f>
        <v>0</v>
      </c>
      <c r="J210" s="156"/>
      <c r="K210" s="156"/>
      <c r="L210" s="156">
        <f>ROUND((SUM(L90:L209))/2,2)</f>
        <v>0</v>
      </c>
      <c r="M210" s="156">
        <f>ROUND((SUM(M90:M209))/2,2)</f>
        <v>0</v>
      </c>
      <c r="N210" s="156"/>
      <c r="O210" s="156"/>
      <c r="P210" s="174">
        <f>ROUND((SUM(P90:P209))/2,2)</f>
        <v>9.32</v>
      </c>
      <c r="S210" s="174">
        <f>ROUND((SUM(S90:S209))/2,2)</f>
        <v>1019</v>
      </c>
    </row>
    <row r="211" spans="1:26" x14ac:dyDescent="0.25">
      <c r="A211" s="175"/>
      <c r="B211" s="175" t="s">
        <v>12</v>
      </c>
      <c r="C211" s="175"/>
      <c r="D211" s="175"/>
      <c r="E211" s="175"/>
      <c r="F211" s="176" t="s">
        <v>91</v>
      </c>
      <c r="G211" s="177">
        <f>ROUND((SUM(L9:L210))/3,2)</f>
        <v>0</v>
      </c>
      <c r="H211" s="177">
        <f>ROUND((SUM(M9:M210))/3,2)</f>
        <v>0</v>
      </c>
      <c r="I211" s="177">
        <f>ROUND((SUM(I9:I210))/3,2)</f>
        <v>0</v>
      </c>
      <c r="J211" s="175"/>
      <c r="K211" s="175">
        <f>ROUND((SUM(K9:K210)),2)</f>
        <v>0</v>
      </c>
      <c r="L211" s="175">
        <f>ROUND((SUM(L9:L210))/3,2)</f>
        <v>0</v>
      </c>
      <c r="M211" s="175">
        <f>ROUND((SUM(M9:M210))/3,2)</f>
        <v>0</v>
      </c>
      <c r="N211" s="175"/>
      <c r="O211" s="175"/>
      <c r="P211" s="176">
        <f>ROUND((SUM(P9:P210))/3,2)</f>
        <v>261.63</v>
      </c>
      <c r="S211" s="176">
        <f>ROUND((SUM(S9:S210))/3,2)</f>
        <v>1019</v>
      </c>
      <c r="Z211">
        <f>(SUM(Z9:Z210))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HASIČSKÁ ZBROJNICA KURIMKA / VLASTNÝ OBJEKT</oddHeader>
    <oddFooter>&amp;RStrana &amp;P z &amp;N    &amp;L&amp;7Spracované systémom Systematic®pyramida.wsn,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workbookViewId="0"/>
  </sheetViews>
  <sheetFormatPr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17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18</v>
      </c>
      <c r="H2" s="16"/>
      <c r="I2" s="27"/>
      <c r="J2" s="31"/>
    </row>
    <row r="3" spans="1:23" ht="18" customHeight="1" x14ac:dyDescent="0.25">
      <c r="A3" s="11"/>
      <c r="B3" s="40" t="s">
        <v>409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20</v>
      </c>
      <c r="J4" s="32"/>
    </row>
    <row r="5" spans="1:23" ht="18" customHeight="1" thickBot="1" x14ac:dyDescent="0.3">
      <c r="A5" s="11"/>
      <c r="B5" s="45" t="s">
        <v>21</v>
      </c>
      <c r="C5" s="20"/>
      <c r="D5" s="17"/>
      <c r="E5" s="17"/>
      <c r="F5" s="46" t="s">
        <v>22</v>
      </c>
      <c r="G5" s="17"/>
      <c r="H5" s="17"/>
      <c r="I5" s="44" t="s">
        <v>23</v>
      </c>
      <c r="J5" s="47" t="s">
        <v>24</v>
      </c>
    </row>
    <row r="6" spans="1:23" ht="18" customHeight="1" thickTop="1" x14ac:dyDescent="0.25">
      <c r="A6" s="11"/>
      <c r="B6" s="56" t="s">
        <v>25</v>
      </c>
      <c r="C6" s="52"/>
      <c r="D6" s="53"/>
      <c r="E6" s="53"/>
      <c r="F6" s="53"/>
      <c r="G6" s="57" t="s">
        <v>26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27</v>
      </c>
      <c r="H7" s="18"/>
      <c r="I7" s="29"/>
      <c r="J7" s="50"/>
    </row>
    <row r="8" spans="1:23" ht="18" customHeight="1" x14ac:dyDescent="0.25">
      <c r="A8" s="11"/>
      <c r="B8" s="45" t="s">
        <v>28</v>
      </c>
      <c r="C8" s="20"/>
      <c r="D8" s="17"/>
      <c r="E8" s="17"/>
      <c r="F8" s="17"/>
      <c r="G8" s="46" t="s">
        <v>26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27</v>
      </c>
      <c r="H9" s="17"/>
      <c r="I9" s="28"/>
      <c r="J9" s="32"/>
    </row>
    <row r="10" spans="1:23" ht="18" customHeight="1" x14ac:dyDescent="0.25">
      <c r="A10" s="11"/>
      <c r="B10" s="45" t="s">
        <v>29</v>
      </c>
      <c r="C10" s="20"/>
      <c r="D10" s="17"/>
      <c r="E10" s="17"/>
      <c r="F10" s="17"/>
      <c r="G10" s="46" t="s">
        <v>26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27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30</v>
      </c>
      <c r="C15" s="92" t="s">
        <v>6</v>
      </c>
      <c r="D15" s="92" t="s">
        <v>56</v>
      </c>
      <c r="E15" s="93" t="s">
        <v>57</v>
      </c>
      <c r="F15" s="105" t="s">
        <v>58</v>
      </c>
      <c r="G15" s="59" t="s">
        <v>35</v>
      </c>
      <c r="H15" s="62" t="s">
        <v>36</v>
      </c>
      <c r="I15" s="27"/>
      <c r="J15" s="55"/>
    </row>
    <row r="16" spans="1:23" ht="18" customHeight="1" x14ac:dyDescent="0.25">
      <c r="A16" s="11"/>
      <c r="B16" s="94">
        <v>1</v>
      </c>
      <c r="C16" s="95" t="s">
        <v>31</v>
      </c>
      <c r="D16" s="96"/>
      <c r="E16" s="97"/>
      <c r="F16" s="106"/>
      <c r="G16" s="60">
        <v>6</v>
      </c>
      <c r="H16" s="115" t="s">
        <v>37</v>
      </c>
      <c r="I16" s="129"/>
      <c r="J16" s="126">
        <v>0</v>
      </c>
    </row>
    <row r="17" spans="1:26" ht="18" customHeight="1" x14ac:dyDescent="0.25">
      <c r="A17" s="11"/>
      <c r="B17" s="67">
        <v>2</v>
      </c>
      <c r="C17" s="71" t="s">
        <v>32</v>
      </c>
      <c r="D17" s="78"/>
      <c r="E17" s="76"/>
      <c r="F17" s="81"/>
      <c r="G17" s="61">
        <v>7</v>
      </c>
      <c r="H17" s="116" t="s">
        <v>38</v>
      </c>
      <c r="I17" s="129"/>
      <c r="J17" s="127">
        <f>'SO 3918'!Z44</f>
        <v>0</v>
      </c>
    </row>
    <row r="18" spans="1:26" ht="18" customHeight="1" x14ac:dyDescent="0.25">
      <c r="A18" s="11"/>
      <c r="B18" s="68">
        <v>3</v>
      </c>
      <c r="C18" s="72" t="s">
        <v>33</v>
      </c>
      <c r="D18" s="79">
        <f>'Rekap 3918'!B12</f>
        <v>0</v>
      </c>
      <c r="E18" s="77">
        <f>'Rekap 3918'!C12</f>
        <v>0</v>
      </c>
      <c r="F18" s="82">
        <f>'Rekap 3918'!D12</f>
        <v>0</v>
      </c>
      <c r="G18" s="61">
        <v>8</v>
      </c>
      <c r="H18" s="116" t="s">
        <v>39</v>
      </c>
      <c r="I18" s="129"/>
      <c r="J18" s="127">
        <v>0</v>
      </c>
    </row>
    <row r="19" spans="1:26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 x14ac:dyDescent="0.3">
      <c r="A20" s="11"/>
      <c r="B20" s="68">
        <v>5</v>
      </c>
      <c r="C20" s="74" t="s">
        <v>34</v>
      </c>
      <c r="D20" s="80"/>
      <c r="E20" s="100"/>
      <c r="F20" s="107">
        <f>SUM(F16:F19)</f>
        <v>0</v>
      </c>
      <c r="G20" s="61">
        <v>10</v>
      </c>
      <c r="H20" s="116" t="s">
        <v>34</v>
      </c>
      <c r="I20" s="131"/>
      <c r="J20" s="99">
        <f>SUM(J16:J19)</f>
        <v>0</v>
      </c>
    </row>
    <row r="21" spans="1:26" ht="18" customHeight="1" thickTop="1" x14ac:dyDescent="0.25">
      <c r="A21" s="11"/>
      <c r="B21" s="65" t="s">
        <v>46</v>
      </c>
      <c r="C21" s="69" t="s">
        <v>7</v>
      </c>
      <c r="D21" s="75"/>
      <c r="E21" s="19"/>
      <c r="F21" s="98"/>
      <c r="G21" s="65" t="s">
        <v>52</v>
      </c>
      <c r="H21" s="62" t="s">
        <v>7</v>
      </c>
      <c r="I21" s="29"/>
      <c r="J21" s="132"/>
    </row>
    <row r="22" spans="1:26" ht="18" customHeight="1" x14ac:dyDescent="0.25">
      <c r="A22" s="11"/>
      <c r="B22" s="60">
        <v>11</v>
      </c>
      <c r="C22" s="63" t="s">
        <v>47</v>
      </c>
      <c r="D22" s="87"/>
      <c r="E22" s="89" t="s">
        <v>50</v>
      </c>
      <c r="F22" s="81">
        <f>((F16*U22*0)+(F17*V22*0)+(F18*W22*0))/100</f>
        <v>0</v>
      </c>
      <c r="G22" s="60">
        <v>16</v>
      </c>
      <c r="H22" s="115" t="s">
        <v>53</v>
      </c>
      <c r="I22" s="130" t="s">
        <v>50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48</v>
      </c>
      <c r="D23" s="66"/>
      <c r="E23" s="89" t="s">
        <v>51</v>
      </c>
      <c r="F23" s="82">
        <f>((F16*U23*0)+(F17*V23*0)+(F18*W23*0))/100</f>
        <v>0</v>
      </c>
      <c r="G23" s="61">
        <v>17</v>
      </c>
      <c r="H23" s="116" t="s">
        <v>54</v>
      </c>
      <c r="I23" s="130" t="s">
        <v>50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49</v>
      </c>
      <c r="D24" s="66"/>
      <c r="E24" s="89" t="s">
        <v>50</v>
      </c>
      <c r="F24" s="82">
        <f>((F16*U24*0)+(F17*V24*0)+(F18*W24*0))/100</f>
        <v>0</v>
      </c>
      <c r="G24" s="61">
        <v>18</v>
      </c>
      <c r="H24" s="116" t="s">
        <v>55</v>
      </c>
      <c r="I24" s="130" t="s">
        <v>51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34</v>
      </c>
      <c r="I26" s="131"/>
      <c r="J26" s="99">
        <f>SUM(J22:J25)+SUM(F22:F25)</f>
        <v>0</v>
      </c>
    </row>
    <row r="27" spans="1:26" ht="18" customHeight="1" thickTop="1" x14ac:dyDescent="0.25">
      <c r="A27" s="11"/>
      <c r="B27" s="101"/>
      <c r="C27" s="143" t="s">
        <v>61</v>
      </c>
      <c r="D27" s="136"/>
      <c r="E27" s="102"/>
      <c r="F27" s="30"/>
      <c r="G27" s="109" t="s">
        <v>40</v>
      </c>
      <c r="H27" s="104" t="s">
        <v>41</v>
      </c>
      <c r="I27" s="29"/>
      <c r="J27" s="33"/>
    </row>
    <row r="28" spans="1:26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42</v>
      </c>
      <c r="I28" s="122"/>
      <c r="J28" s="118">
        <f>F20+J20+F26+J26</f>
        <v>0</v>
      </c>
    </row>
    <row r="29" spans="1:26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43</v>
      </c>
      <c r="I29" s="123">
        <f>J28-SUM('SO 3918'!K9:'SO 3918'!K43)</f>
        <v>0</v>
      </c>
      <c r="J29" s="119">
        <f>ROUND(((ROUND(I29,2)*20)*1/100),2)</f>
        <v>0</v>
      </c>
    </row>
    <row r="30" spans="1:26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44</v>
      </c>
      <c r="I30" s="89">
        <f>SUM('SO 3918'!K9:'SO 3918'!K43)</f>
        <v>0</v>
      </c>
      <c r="J30" s="120">
        <f>ROUND(((ROUND(I30,2)*0)/100),2)</f>
        <v>0</v>
      </c>
    </row>
    <row r="31" spans="1:26" ht="18" customHeight="1" x14ac:dyDescent="0.25">
      <c r="A31" s="11"/>
      <c r="B31" s="24"/>
      <c r="C31" s="139"/>
      <c r="D31" s="140"/>
      <c r="E31" s="22"/>
      <c r="F31" s="11"/>
      <c r="G31" s="110">
        <v>24</v>
      </c>
      <c r="H31" s="114" t="s">
        <v>34</v>
      </c>
      <c r="I31" s="113"/>
      <c r="J31" s="133">
        <f>SUM(J28:J30)</f>
        <v>0</v>
      </c>
    </row>
    <row r="32" spans="1:26" ht="18" customHeight="1" thickBot="1" x14ac:dyDescent="0.3">
      <c r="A32" s="11"/>
      <c r="B32" s="48"/>
      <c r="C32" s="117"/>
      <c r="D32" s="124"/>
      <c r="E32" s="84"/>
      <c r="F32" s="85"/>
      <c r="G32" s="60" t="s">
        <v>45</v>
      </c>
      <c r="H32" s="117"/>
      <c r="I32" s="124"/>
      <c r="J32" s="121"/>
    </row>
    <row r="33" spans="1:10" ht="18" customHeight="1" thickTop="1" x14ac:dyDescent="0.25">
      <c r="A33" s="11"/>
      <c r="B33" s="101"/>
      <c r="C33" s="102"/>
      <c r="D33" s="141" t="s">
        <v>59</v>
      </c>
      <c r="E33" s="15"/>
      <c r="F33" s="103"/>
      <c r="G33" s="111">
        <v>26</v>
      </c>
      <c r="H33" s="142" t="s">
        <v>60</v>
      </c>
      <c r="I33" s="30"/>
      <c r="J33" s="112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RowHeight="15" x14ac:dyDescent="0.25"/>
  <cols>
    <col min="1" max="1" width="40.7109375" customWidth="1"/>
    <col min="2" max="4" width="12.7109375" customWidth="1"/>
    <col min="5" max="6" width="15.7109375" customWidth="1"/>
    <col min="10" max="26" width="0" hidden="1" customWidth="1"/>
  </cols>
  <sheetData>
    <row r="1" spans="1:26" x14ac:dyDescent="0.25">
      <c r="A1" s="145" t="s">
        <v>25</v>
      </c>
      <c r="B1" s="144"/>
      <c r="C1" s="144"/>
      <c r="D1" s="145" t="s">
        <v>22</v>
      </c>
      <c r="E1" s="144"/>
      <c r="F1" s="144"/>
      <c r="W1">
        <v>30.126000000000001</v>
      </c>
    </row>
    <row r="2" spans="1:26" x14ac:dyDescent="0.25">
      <c r="A2" s="145" t="s">
        <v>29</v>
      </c>
      <c r="B2" s="144"/>
      <c r="C2" s="144"/>
      <c r="D2" s="145" t="s">
        <v>20</v>
      </c>
      <c r="E2" s="144"/>
      <c r="F2" s="144"/>
    </row>
    <row r="3" spans="1:26" x14ac:dyDescent="0.25">
      <c r="A3" s="145" t="s">
        <v>28</v>
      </c>
      <c r="B3" s="144"/>
      <c r="C3" s="144"/>
      <c r="D3" s="145" t="s">
        <v>65</v>
      </c>
      <c r="E3" s="144"/>
      <c r="F3" s="144"/>
    </row>
    <row r="4" spans="1:26" x14ac:dyDescent="0.25">
      <c r="A4" s="145" t="s">
        <v>1</v>
      </c>
      <c r="B4" s="144"/>
      <c r="C4" s="144"/>
      <c r="D4" s="144"/>
      <c r="E4" s="144"/>
      <c r="F4" s="144"/>
    </row>
    <row r="5" spans="1:26" x14ac:dyDescent="0.25">
      <c r="A5" s="145" t="s">
        <v>409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46" t="s">
        <v>66</v>
      </c>
      <c r="B8" s="144"/>
      <c r="C8" s="144"/>
      <c r="D8" s="144"/>
      <c r="E8" s="144"/>
      <c r="F8" s="144"/>
    </row>
    <row r="9" spans="1:26" x14ac:dyDescent="0.25">
      <c r="A9" s="147" t="s">
        <v>62</v>
      </c>
      <c r="B9" s="147" t="s">
        <v>56</v>
      </c>
      <c r="C9" s="147" t="s">
        <v>57</v>
      </c>
      <c r="D9" s="147" t="s">
        <v>34</v>
      </c>
      <c r="E9" s="147" t="s">
        <v>63</v>
      </c>
      <c r="F9" s="147" t="s">
        <v>64</v>
      </c>
    </row>
    <row r="10" spans="1:26" x14ac:dyDescent="0.25">
      <c r="A10" s="154" t="s">
        <v>410</v>
      </c>
      <c r="B10" s="155"/>
      <c r="C10" s="151"/>
      <c r="D10" s="151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156" t="s">
        <v>411</v>
      </c>
      <c r="B11" s="157">
        <f>'SO 3918'!L41</f>
        <v>0</v>
      </c>
      <c r="C11" s="157">
        <f>'SO 3918'!M41</f>
        <v>0</v>
      </c>
      <c r="D11" s="157">
        <f>'SO 3918'!I41</f>
        <v>0</v>
      </c>
      <c r="E11" s="158">
        <f>'SO 3918'!P41</f>
        <v>0.01</v>
      </c>
      <c r="F11" s="158">
        <f>'SO 3918'!S41</f>
        <v>7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2" t="s">
        <v>410</v>
      </c>
      <c r="B12" s="159">
        <f>'SO 3918'!L43</f>
        <v>0</v>
      </c>
      <c r="C12" s="159">
        <f>'SO 3918'!M43</f>
        <v>0</v>
      </c>
      <c r="D12" s="159">
        <f>'SO 3918'!I43</f>
        <v>0</v>
      </c>
      <c r="E12" s="160">
        <f>'SO 3918'!P43</f>
        <v>0.01</v>
      </c>
      <c r="F12" s="160">
        <f>'SO 3918'!S43</f>
        <v>7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"/>
      <c r="B13" s="149"/>
      <c r="C13" s="149"/>
      <c r="D13" s="149"/>
      <c r="E13" s="148"/>
      <c r="F13" s="148"/>
    </row>
    <row r="14" spans="1:26" x14ac:dyDescent="0.25">
      <c r="A14" s="2" t="s">
        <v>91</v>
      </c>
      <c r="B14" s="159">
        <f>'SO 3918'!L44</f>
        <v>0</v>
      </c>
      <c r="C14" s="159">
        <f>'SO 3918'!M44</f>
        <v>0</v>
      </c>
      <c r="D14" s="159">
        <f>'SO 3918'!I44</f>
        <v>0</v>
      </c>
      <c r="E14" s="160">
        <f>'SO 3918'!P44</f>
        <v>0.01</v>
      </c>
      <c r="F14" s="160">
        <f>'SO 3918'!S44</f>
        <v>7</v>
      </c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x14ac:dyDescent="0.25">
      <c r="A15" s="1"/>
      <c r="B15" s="149"/>
      <c r="C15" s="149"/>
      <c r="D15" s="149"/>
      <c r="E15" s="148"/>
      <c r="F15" s="148"/>
    </row>
    <row r="16" spans="1:26" x14ac:dyDescent="0.25">
      <c r="A16" s="1"/>
      <c r="B16" s="149"/>
      <c r="C16" s="149"/>
      <c r="D16" s="149"/>
      <c r="E16" s="148"/>
      <c r="F16" s="148"/>
    </row>
    <row r="17" spans="1:6" x14ac:dyDescent="0.25">
      <c r="A17" s="1"/>
      <c r="B17" s="149"/>
      <c r="C17" s="149"/>
      <c r="D17" s="149"/>
      <c r="E17" s="148"/>
      <c r="F17" s="148"/>
    </row>
    <row r="18" spans="1:6" x14ac:dyDescent="0.25">
      <c r="A18" s="1"/>
      <c r="B18" s="149"/>
      <c r="C18" s="149"/>
      <c r="D18" s="149"/>
      <c r="E18" s="148"/>
      <c r="F18" s="148"/>
    </row>
    <row r="19" spans="1:6" x14ac:dyDescent="0.25">
      <c r="A19" s="1"/>
      <c r="B19" s="149"/>
      <c r="C19" s="149"/>
      <c r="D19" s="149"/>
      <c r="E19" s="148"/>
      <c r="F19" s="148"/>
    </row>
    <row r="20" spans="1:6" x14ac:dyDescent="0.25">
      <c r="A20" s="1"/>
      <c r="B20" s="149"/>
      <c r="C20" s="149"/>
      <c r="D20" s="149"/>
      <c r="E20" s="148"/>
      <c r="F20" s="148"/>
    </row>
    <row r="21" spans="1:6" x14ac:dyDescent="0.25">
      <c r="A21" s="1"/>
      <c r="B21" s="149"/>
      <c r="C21" s="149"/>
      <c r="D21" s="149"/>
      <c r="E21" s="148"/>
      <c r="F21" s="148"/>
    </row>
    <row r="22" spans="1:6" x14ac:dyDescent="0.25">
      <c r="A22" s="1"/>
      <c r="B22" s="149"/>
      <c r="C22" s="149"/>
      <c r="D22" s="149"/>
      <c r="E22" s="148"/>
      <c r="F22" s="148"/>
    </row>
    <row r="23" spans="1:6" x14ac:dyDescent="0.25">
      <c r="A23" s="1"/>
      <c r="B23" s="149"/>
      <c r="C23" s="149"/>
      <c r="D23" s="149"/>
      <c r="E23" s="148"/>
      <c r="F23" s="148"/>
    </row>
    <row r="24" spans="1:6" x14ac:dyDescent="0.25">
      <c r="A24" s="1"/>
      <c r="B24" s="149"/>
      <c r="C24" s="149"/>
      <c r="D24" s="149"/>
      <c r="E24" s="148"/>
      <c r="F24" s="148"/>
    </row>
    <row r="25" spans="1:6" x14ac:dyDescent="0.25">
      <c r="A25" s="1"/>
      <c r="B25" s="149"/>
      <c r="C25" s="149"/>
      <c r="D25" s="149"/>
      <c r="E25" s="148"/>
      <c r="F25" s="148"/>
    </row>
    <row r="26" spans="1:6" x14ac:dyDescent="0.25">
      <c r="A26" s="1"/>
      <c r="B26" s="149"/>
      <c r="C26" s="149"/>
      <c r="D26" s="149"/>
      <c r="E26" s="148"/>
      <c r="F26" s="148"/>
    </row>
    <row r="27" spans="1:6" x14ac:dyDescent="0.25">
      <c r="A27" s="1"/>
      <c r="B27" s="149"/>
      <c r="C27" s="149"/>
      <c r="D27" s="149"/>
      <c r="E27" s="148"/>
      <c r="F27" s="148"/>
    </row>
    <row r="28" spans="1:6" x14ac:dyDescent="0.25">
      <c r="A28" s="1"/>
      <c r="B28" s="149"/>
      <c r="C28" s="149"/>
      <c r="D28" s="149"/>
      <c r="E28" s="148"/>
      <c r="F28" s="148"/>
    </row>
    <row r="29" spans="1:6" x14ac:dyDescent="0.25">
      <c r="A29" s="1"/>
      <c r="B29" s="149"/>
      <c r="C29" s="149"/>
      <c r="D29" s="149"/>
      <c r="E29" s="148"/>
      <c r="F29" s="148"/>
    </row>
    <row r="30" spans="1:6" x14ac:dyDescent="0.25">
      <c r="A30" s="1"/>
      <c r="B30" s="149"/>
      <c r="C30" s="149"/>
      <c r="D30" s="149"/>
      <c r="E30" s="148"/>
      <c r="F30" s="148"/>
    </row>
    <row r="31" spans="1:6" x14ac:dyDescent="0.25">
      <c r="A31" s="1"/>
      <c r="B31" s="149"/>
      <c r="C31" s="149"/>
      <c r="D31" s="149"/>
      <c r="E31" s="148"/>
      <c r="F31" s="148"/>
    </row>
    <row r="32" spans="1:6" x14ac:dyDescent="0.25">
      <c r="A32" s="1"/>
      <c r="B32" s="149"/>
      <c r="C32" s="149"/>
      <c r="D32" s="149"/>
      <c r="E32" s="148"/>
      <c r="F32" s="148"/>
    </row>
    <row r="33" spans="1:6" x14ac:dyDescent="0.25">
      <c r="A33" s="1"/>
      <c r="B33" s="149"/>
      <c r="C33" s="149"/>
      <c r="D33" s="149"/>
      <c r="E33" s="148"/>
      <c r="F33" s="148"/>
    </row>
    <row r="34" spans="1:6" x14ac:dyDescent="0.25">
      <c r="A34" s="1"/>
      <c r="B34" s="149"/>
      <c r="C34" s="149"/>
      <c r="D34" s="149"/>
      <c r="E34" s="148"/>
      <c r="F34" s="148"/>
    </row>
    <row r="35" spans="1:6" x14ac:dyDescent="0.25">
      <c r="A35" s="1"/>
      <c r="B35" s="149"/>
      <c r="C35" s="149"/>
      <c r="D35" s="149"/>
      <c r="E35" s="148"/>
      <c r="F35" s="148"/>
    </row>
    <row r="36" spans="1:6" x14ac:dyDescent="0.25">
      <c r="A36" s="1"/>
      <c r="B36" s="149"/>
      <c r="C36" s="149"/>
      <c r="D36" s="149"/>
      <c r="E36" s="148"/>
      <c r="F36" s="148"/>
    </row>
    <row r="37" spans="1:6" x14ac:dyDescent="0.25">
      <c r="A37" s="1"/>
      <c r="B37" s="149"/>
      <c r="C37" s="149"/>
      <c r="D37" s="149"/>
      <c r="E37" s="148"/>
      <c r="F37" s="148"/>
    </row>
    <row r="38" spans="1:6" x14ac:dyDescent="0.25">
      <c r="A38" s="1"/>
      <c r="B38" s="149"/>
      <c r="C38" s="149"/>
      <c r="D38" s="149"/>
      <c r="E38" s="148"/>
      <c r="F38" s="148"/>
    </row>
    <row r="39" spans="1:6" x14ac:dyDescent="0.25">
      <c r="A39" s="1"/>
      <c r="B39" s="149"/>
      <c r="C39" s="149"/>
      <c r="D39" s="149"/>
      <c r="E39" s="148"/>
      <c r="F39" s="148"/>
    </row>
    <row r="40" spans="1:6" x14ac:dyDescent="0.25">
      <c r="A40" s="1"/>
      <c r="B40" s="149"/>
      <c r="C40" s="149"/>
      <c r="D40" s="149"/>
      <c r="E40" s="148"/>
      <c r="F40" s="148"/>
    </row>
    <row r="41" spans="1:6" x14ac:dyDescent="0.25">
      <c r="A41" s="1"/>
      <c r="B41" s="149"/>
      <c r="C41" s="149"/>
      <c r="D41" s="149"/>
      <c r="E41" s="148"/>
      <c r="F41" s="148"/>
    </row>
    <row r="42" spans="1:6" x14ac:dyDescent="0.25">
      <c r="A42" s="1"/>
      <c r="B42" s="149"/>
      <c r="C42" s="149"/>
      <c r="D42" s="149"/>
      <c r="E42" s="148"/>
      <c r="F42" s="148"/>
    </row>
    <row r="43" spans="1:6" x14ac:dyDescent="0.25">
      <c r="A43" s="1"/>
      <c r="B43" s="149"/>
      <c r="C43" s="149"/>
      <c r="D43" s="149"/>
      <c r="E43" s="148"/>
      <c r="F43" s="148"/>
    </row>
    <row r="44" spans="1:6" x14ac:dyDescent="0.25">
      <c r="A44" s="1"/>
      <c r="B44" s="149"/>
      <c r="C44" s="149"/>
      <c r="D44" s="149"/>
      <c r="E44" s="148"/>
      <c r="F44" s="148"/>
    </row>
    <row r="45" spans="1:6" x14ac:dyDescent="0.25">
      <c r="A45" s="1"/>
      <c r="B45" s="149"/>
      <c r="C45" s="149"/>
      <c r="D45" s="149"/>
      <c r="E45" s="148"/>
      <c r="F45" s="148"/>
    </row>
    <row r="46" spans="1:6" x14ac:dyDescent="0.25">
      <c r="A46" s="1"/>
      <c r="B46" s="149"/>
      <c r="C46" s="149"/>
      <c r="D46" s="149"/>
      <c r="E46" s="148"/>
      <c r="F46" s="148"/>
    </row>
    <row r="47" spans="1:6" x14ac:dyDescent="0.25">
      <c r="A47" s="1"/>
      <c r="B47" s="149"/>
      <c r="C47" s="149"/>
      <c r="D47" s="149"/>
      <c r="E47" s="148"/>
      <c r="F47" s="148"/>
    </row>
    <row r="48" spans="1:6" x14ac:dyDescent="0.25">
      <c r="A48" s="1"/>
      <c r="B48" s="149"/>
      <c r="C48" s="149"/>
      <c r="D48" s="149"/>
      <c r="E48" s="148"/>
      <c r="F48" s="148"/>
    </row>
    <row r="49" spans="1:6" x14ac:dyDescent="0.25">
      <c r="A49" s="1"/>
      <c r="B49" s="149"/>
      <c r="C49" s="149"/>
      <c r="D49" s="149"/>
      <c r="E49" s="148"/>
      <c r="F49" s="148"/>
    </row>
    <row r="50" spans="1:6" x14ac:dyDescent="0.25">
      <c r="A50" s="1"/>
      <c r="B50" s="149"/>
      <c r="C50" s="149"/>
      <c r="D50" s="149"/>
      <c r="E50" s="148"/>
      <c r="F50" s="148"/>
    </row>
    <row r="51" spans="1:6" x14ac:dyDescent="0.25">
      <c r="A51" s="1"/>
      <c r="B51" s="149"/>
      <c r="C51" s="149"/>
      <c r="D51" s="149"/>
      <c r="E51" s="148"/>
      <c r="F51" s="148"/>
    </row>
    <row r="52" spans="1:6" x14ac:dyDescent="0.25">
      <c r="A52" s="1"/>
      <c r="B52" s="149"/>
      <c r="C52" s="149"/>
      <c r="D52" s="149"/>
      <c r="E52" s="148"/>
      <c r="F52" s="148"/>
    </row>
    <row r="53" spans="1:6" x14ac:dyDescent="0.25">
      <c r="A53" s="1"/>
      <c r="B53" s="149"/>
      <c r="C53" s="149"/>
      <c r="D53" s="149"/>
      <c r="E53" s="148"/>
      <c r="F53" s="148"/>
    </row>
    <row r="54" spans="1:6" x14ac:dyDescent="0.25">
      <c r="A54" s="1"/>
      <c r="B54" s="149"/>
      <c r="C54" s="149"/>
      <c r="D54" s="149"/>
      <c r="E54" s="148"/>
      <c r="F54" s="148"/>
    </row>
    <row r="55" spans="1:6" x14ac:dyDescent="0.25">
      <c r="A55" s="1"/>
      <c r="B55" s="149"/>
      <c r="C55" s="149"/>
      <c r="D55" s="149"/>
      <c r="E55" s="148"/>
      <c r="F55" s="148"/>
    </row>
    <row r="56" spans="1:6" x14ac:dyDescent="0.25">
      <c r="A56" s="1"/>
      <c r="B56" s="149"/>
      <c r="C56" s="149"/>
      <c r="D56" s="149"/>
      <c r="E56" s="148"/>
      <c r="F56" s="148"/>
    </row>
    <row r="57" spans="1:6" x14ac:dyDescent="0.25">
      <c r="A57" s="1"/>
      <c r="B57" s="149"/>
      <c r="C57" s="149"/>
      <c r="D57" s="149"/>
      <c r="E57" s="148"/>
      <c r="F57" s="148"/>
    </row>
    <row r="58" spans="1:6" x14ac:dyDescent="0.25">
      <c r="A58" s="1"/>
      <c r="B58" s="149"/>
      <c r="C58" s="149"/>
      <c r="D58" s="149"/>
      <c r="E58" s="148"/>
      <c r="F58" s="148"/>
    </row>
    <row r="59" spans="1:6" x14ac:dyDescent="0.25">
      <c r="A59" s="1"/>
      <c r="B59" s="149"/>
      <c r="C59" s="149"/>
      <c r="D59" s="149"/>
      <c r="E59" s="148"/>
      <c r="F59" s="148"/>
    </row>
    <row r="60" spans="1:6" x14ac:dyDescent="0.25">
      <c r="A60" s="1"/>
      <c r="B60" s="149"/>
      <c r="C60" s="149"/>
      <c r="D60" s="149"/>
      <c r="E60" s="148"/>
      <c r="F60" s="148"/>
    </row>
    <row r="61" spans="1:6" x14ac:dyDescent="0.25">
      <c r="A61" s="1"/>
      <c r="B61" s="149"/>
      <c r="C61" s="149"/>
      <c r="D61" s="149"/>
      <c r="E61" s="148"/>
      <c r="F61" s="148"/>
    </row>
    <row r="62" spans="1:6" x14ac:dyDescent="0.25">
      <c r="A62" s="1"/>
      <c r="B62" s="149"/>
      <c r="C62" s="149"/>
      <c r="D62" s="149"/>
      <c r="E62" s="148"/>
      <c r="F62" s="148"/>
    </row>
    <row r="63" spans="1:6" x14ac:dyDescent="0.25">
      <c r="A63" s="1"/>
      <c r="B63" s="149"/>
      <c r="C63" s="149"/>
      <c r="D63" s="149"/>
      <c r="E63" s="148"/>
      <c r="F63" s="148"/>
    </row>
    <row r="64" spans="1:6" x14ac:dyDescent="0.25">
      <c r="A64" s="1"/>
      <c r="B64" s="149"/>
      <c r="C64" s="149"/>
      <c r="D64" s="149"/>
      <c r="E64" s="148"/>
      <c r="F64" s="148"/>
    </row>
    <row r="65" spans="1:6" x14ac:dyDescent="0.25">
      <c r="A65" s="1"/>
      <c r="B65" s="149"/>
      <c r="C65" s="149"/>
      <c r="D65" s="149"/>
      <c r="E65" s="148"/>
      <c r="F65" s="148"/>
    </row>
    <row r="66" spans="1:6" x14ac:dyDescent="0.25">
      <c r="A66" s="1"/>
      <c r="B66" s="149"/>
      <c r="C66" s="149"/>
      <c r="D66" s="149"/>
      <c r="E66" s="148"/>
      <c r="F66" s="148"/>
    </row>
    <row r="67" spans="1:6" x14ac:dyDescent="0.25">
      <c r="A67" s="1"/>
      <c r="B67" s="149"/>
      <c r="C67" s="149"/>
      <c r="D67" s="149"/>
      <c r="E67" s="148"/>
      <c r="F67" s="148"/>
    </row>
    <row r="68" spans="1:6" x14ac:dyDescent="0.25">
      <c r="A68" s="1"/>
      <c r="B68" s="149"/>
      <c r="C68" s="149"/>
      <c r="D68" s="149"/>
      <c r="E68" s="148"/>
      <c r="F68" s="148"/>
    </row>
    <row r="69" spans="1:6" x14ac:dyDescent="0.25">
      <c r="A69" s="1"/>
      <c r="B69" s="149"/>
      <c r="C69" s="149"/>
      <c r="D69" s="149"/>
      <c r="E69" s="148"/>
      <c r="F69" s="148"/>
    </row>
    <row r="70" spans="1:6" x14ac:dyDescent="0.25">
      <c r="A70" s="1"/>
      <c r="B70" s="149"/>
      <c r="C70" s="149"/>
      <c r="D70" s="149"/>
      <c r="E70" s="148"/>
      <c r="F70" s="148"/>
    </row>
    <row r="71" spans="1:6" x14ac:dyDescent="0.25">
      <c r="A71" s="1"/>
      <c r="B71" s="149"/>
      <c r="C71" s="149"/>
      <c r="D71" s="149"/>
      <c r="E71" s="148"/>
      <c r="F71" s="148"/>
    </row>
    <row r="72" spans="1:6" x14ac:dyDescent="0.25">
      <c r="A72" s="1"/>
      <c r="B72" s="149"/>
      <c r="C72" s="149"/>
      <c r="D72" s="149"/>
      <c r="E72" s="148"/>
      <c r="F72" s="148"/>
    </row>
    <row r="73" spans="1:6" x14ac:dyDescent="0.25">
      <c r="A73" s="1"/>
      <c r="B73" s="149"/>
      <c r="C73" s="149"/>
      <c r="D73" s="149"/>
      <c r="E73" s="148"/>
      <c r="F73" s="148"/>
    </row>
    <row r="74" spans="1:6" x14ac:dyDescent="0.25">
      <c r="A74" s="1"/>
      <c r="B74" s="149"/>
      <c r="C74" s="149"/>
      <c r="D74" s="149"/>
      <c r="E74" s="148"/>
      <c r="F74" s="148"/>
    </row>
    <row r="75" spans="1:6" x14ac:dyDescent="0.25">
      <c r="A75" s="1"/>
      <c r="B75" s="149"/>
      <c r="C75" s="149"/>
      <c r="D75" s="149"/>
      <c r="E75" s="148"/>
      <c r="F75" s="148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workbookViewId="0">
      <pane ySplit="8" topLeftCell="A9" activePane="bottomLeft" state="frozen"/>
      <selection pane="bottomLeft" activeCell="A9" sqref="A9:XFD9"/>
    </sheetView>
  </sheetViews>
  <sheetFormatPr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7" width="9.7109375" customWidth="1"/>
    <col min="8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</cols>
  <sheetData>
    <row r="1" spans="1:26" x14ac:dyDescent="0.25">
      <c r="A1" s="3"/>
      <c r="B1" s="5" t="s">
        <v>25</v>
      </c>
      <c r="C1" s="3"/>
      <c r="D1" s="3"/>
      <c r="E1" s="5" t="s">
        <v>22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29</v>
      </c>
      <c r="C2" s="3"/>
      <c r="D2" s="3"/>
      <c r="E2" s="5" t="s">
        <v>20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28</v>
      </c>
      <c r="C3" s="3"/>
      <c r="D3" s="3"/>
      <c r="E3" s="5" t="s">
        <v>65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409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4" t="s">
        <v>92</v>
      </c>
      <c r="B8" s="164" t="s">
        <v>93</v>
      </c>
      <c r="C8" s="164" t="s">
        <v>94</v>
      </c>
      <c r="D8" s="164" t="s">
        <v>95</v>
      </c>
      <c r="E8" s="164" t="s">
        <v>96</v>
      </c>
      <c r="F8" s="164" t="s">
        <v>97</v>
      </c>
      <c r="G8" s="164" t="s">
        <v>56</v>
      </c>
      <c r="H8" s="164" t="s">
        <v>57</v>
      </c>
      <c r="I8" s="164" t="s">
        <v>98</v>
      </c>
      <c r="J8" s="164"/>
      <c r="K8" s="164"/>
      <c r="L8" s="164"/>
      <c r="M8" s="164"/>
      <c r="N8" s="164"/>
      <c r="O8" s="164"/>
      <c r="P8" s="164" t="s">
        <v>99</v>
      </c>
      <c r="Q8" s="161"/>
      <c r="R8" s="161"/>
      <c r="S8" s="164" t="s">
        <v>100</v>
      </c>
      <c r="T8" s="162"/>
      <c r="U8" s="162"/>
      <c r="V8" s="162"/>
      <c r="W8" s="162"/>
      <c r="X8" s="162"/>
      <c r="Y8" s="162"/>
      <c r="Z8" s="162"/>
    </row>
    <row r="9" spans="1:26" x14ac:dyDescent="0.25">
      <c r="A9" s="150"/>
      <c r="B9" s="150"/>
      <c r="C9" s="165"/>
      <c r="D9" s="154" t="s">
        <v>410</v>
      </c>
      <c r="E9" s="150"/>
      <c r="F9" s="166"/>
      <c r="G9" s="151"/>
      <c r="H9" s="151"/>
      <c r="I9" s="151"/>
      <c r="J9" s="150"/>
      <c r="K9" s="150"/>
      <c r="L9" s="150"/>
      <c r="M9" s="150"/>
      <c r="N9" s="150"/>
      <c r="O9" s="150"/>
      <c r="P9" s="150"/>
      <c r="Q9" s="153"/>
      <c r="R9" s="153"/>
      <c r="S9" s="150"/>
      <c r="T9" s="153"/>
      <c r="U9" s="153"/>
      <c r="V9" s="153"/>
      <c r="W9" s="153"/>
      <c r="X9" s="153"/>
      <c r="Y9" s="153"/>
      <c r="Z9" s="153"/>
    </row>
    <row r="10" spans="1:26" x14ac:dyDescent="0.25">
      <c r="A10" s="156"/>
      <c r="B10" s="156"/>
      <c r="C10" s="156"/>
      <c r="D10" s="156" t="s">
        <v>411</v>
      </c>
      <c r="E10" s="156"/>
      <c r="F10" s="167"/>
      <c r="G10" s="157"/>
      <c r="H10" s="157"/>
      <c r="I10" s="157"/>
      <c r="J10" s="156"/>
      <c r="K10" s="156"/>
      <c r="L10" s="156"/>
      <c r="M10" s="156"/>
      <c r="N10" s="156"/>
      <c r="O10" s="156"/>
      <c r="P10" s="156"/>
      <c r="Q10" s="153"/>
      <c r="R10" s="153"/>
      <c r="S10" s="156"/>
      <c r="T10" s="153"/>
      <c r="U10" s="153"/>
      <c r="V10" s="153"/>
      <c r="W10" s="153"/>
      <c r="X10" s="153"/>
      <c r="Y10" s="153"/>
      <c r="Z10" s="153"/>
    </row>
    <row r="11" spans="1:26" ht="24.95" customHeight="1" x14ac:dyDescent="0.25">
      <c r="A11" s="171"/>
      <c r="B11" s="168" t="s">
        <v>412</v>
      </c>
      <c r="C11" s="172" t="s">
        <v>413</v>
      </c>
      <c r="D11" s="168" t="s">
        <v>414</v>
      </c>
      <c r="E11" s="168" t="s">
        <v>137</v>
      </c>
      <c r="F11" s="169">
        <v>18</v>
      </c>
      <c r="G11" s="170"/>
      <c r="H11" s="170"/>
      <c r="I11" s="170">
        <f t="shared" ref="I11:I40" si="0">ROUND(F11*(G11+H11),2)</f>
        <v>0</v>
      </c>
      <c r="J11" s="168">
        <f t="shared" ref="J11:J40" si="1">ROUND(F11*(N11),2)</f>
        <v>0</v>
      </c>
      <c r="K11" s="1">
        <f t="shared" ref="K11:K40" si="2">ROUND(F11*(O11),2)</f>
        <v>0</v>
      </c>
      <c r="L11" s="1">
        <f t="shared" ref="L11:L40" si="3">ROUND(F11*(G11),2)</f>
        <v>0</v>
      </c>
      <c r="M11" s="1"/>
      <c r="N11" s="1">
        <v>0</v>
      </c>
      <c r="O11" s="1"/>
      <c r="P11" s="167"/>
      <c r="Q11" s="173"/>
      <c r="R11" s="173"/>
      <c r="S11" s="167"/>
      <c r="Z11">
        <v>0</v>
      </c>
    </row>
    <row r="12" spans="1:26" ht="24.95" customHeight="1" x14ac:dyDescent="0.25">
      <c r="A12" s="171"/>
      <c r="B12" s="168" t="s">
        <v>412</v>
      </c>
      <c r="C12" s="172" t="s">
        <v>415</v>
      </c>
      <c r="D12" s="168" t="s">
        <v>416</v>
      </c>
      <c r="E12" s="168" t="s">
        <v>137</v>
      </c>
      <c r="F12" s="169">
        <v>12</v>
      </c>
      <c r="G12" s="170"/>
      <c r="H12" s="170"/>
      <c r="I12" s="170">
        <f t="shared" si="0"/>
        <v>0</v>
      </c>
      <c r="J12" s="168">
        <f t="shared" si="1"/>
        <v>0</v>
      </c>
      <c r="K12" s="1">
        <f t="shared" si="2"/>
        <v>0</v>
      </c>
      <c r="L12" s="1">
        <f t="shared" si="3"/>
        <v>0</v>
      </c>
      <c r="M12" s="1"/>
      <c r="N12" s="1">
        <v>0</v>
      </c>
      <c r="O12" s="1"/>
      <c r="P12" s="167"/>
      <c r="Q12" s="173"/>
      <c r="R12" s="173"/>
      <c r="S12" s="167"/>
      <c r="Z12">
        <v>0</v>
      </c>
    </row>
    <row r="13" spans="1:26" ht="24.95" customHeight="1" x14ac:dyDescent="0.25">
      <c r="A13" s="171"/>
      <c r="B13" s="168" t="s">
        <v>412</v>
      </c>
      <c r="C13" s="172" t="s">
        <v>417</v>
      </c>
      <c r="D13" s="168" t="s">
        <v>418</v>
      </c>
      <c r="E13" s="168" t="s">
        <v>137</v>
      </c>
      <c r="F13" s="169">
        <v>3</v>
      </c>
      <c r="G13" s="170"/>
      <c r="H13" s="170"/>
      <c r="I13" s="170">
        <f t="shared" si="0"/>
        <v>0</v>
      </c>
      <c r="J13" s="168">
        <f t="shared" si="1"/>
        <v>0</v>
      </c>
      <c r="K13" s="1">
        <f t="shared" si="2"/>
        <v>0</v>
      </c>
      <c r="L13" s="1">
        <f t="shared" si="3"/>
        <v>0</v>
      </c>
      <c r="M13" s="1"/>
      <c r="N13" s="1">
        <v>0</v>
      </c>
      <c r="O13" s="1"/>
      <c r="P13" s="167"/>
      <c r="Q13" s="173"/>
      <c r="R13" s="173"/>
      <c r="S13" s="167"/>
      <c r="Z13">
        <v>0</v>
      </c>
    </row>
    <row r="14" spans="1:26" ht="24.95" customHeight="1" x14ac:dyDescent="0.25">
      <c r="A14" s="171"/>
      <c r="B14" s="168" t="s">
        <v>412</v>
      </c>
      <c r="C14" s="172" t="s">
        <v>419</v>
      </c>
      <c r="D14" s="168" t="s">
        <v>420</v>
      </c>
      <c r="E14" s="168" t="s">
        <v>137</v>
      </c>
      <c r="F14" s="169">
        <v>2</v>
      </c>
      <c r="G14" s="170"/>
      <c r="H14" s="170"/>
      <c r="I14" s="170">
        <f t="shared" si="0"/>
        <v>0</v>
      </c>
      <c r="J14" s="168">
        <f t="shared" si="1"/>
        <v>0</v>
      </c>
      <c r="K14" s="1">
        <f t="shared" si="2"/>
        <v>0</v>
      </c>
      <c r="L14" s="1">
        <f t="shared" si="3"/>
        <v>0</v>
      </c>
      <c r="M14" s="1"/>
      <c r="N14" s="1">
        <v>0</v>
      </c>
      <c r="O14" s="1"/>
      <c r="P14" s="167"/>
      <c r="Q14" s="173"/>
      <c r="R14" s="173"/>
      <c r="S14" s="167"/>
      <c r="Z14">
        <v>0</v>
      </c>
    </row>
    <row r="15" spans="1:26" ht="24.95" customHeight="1" x14ac:dyDescent="0.25">
      <c r="A15" s="171"/>
      <c r="B15" s="168" t="s">
        <v>412</v>
      </c>
      <c r="C15" s="172" t="s">
        <v>419</v>
      </c>
      <c r="D15" s="168" t="s">
        <v>420</v>
      </c>
      <c r="E15" s="168" t="s">
        <v>137</v>
      </c>
      <c r="F15" s="169">
        <v>1</v>
      </c>
      <c r="G15" s="170"/>
      <c r="H15" s="170"/>
      <c r="I15" s="170">
        <f t="shared" si="0"/>
        <v>0</v>
      </c>
      <c r="J15" s="168">
        <f t="shared" si="1"/>
        <v>0</v>
      </c>
      <c r="K15" s="1">
        <f t="shared" si="2"/>
        <v>0</v>
      </c>
      <c r="L15" s="1">
        <f t="shared" si="3"/>
        <v>0</v>
      </c>
      <c r="M15" s="1"/>
      <c r="N15" s="1">
        <v>0</v>
      </c>
      <c r="O15" s="1"/>
      <c r="P15" s="167"/>
      <c r="Q15" s="173"/>
      <c r="R15" s="173"/>
      <c r="S15" s="167"/>
      <c r="Z15">
        <v>0</v>
      </c>
    </row>
    <row r="16" spans="1:26" ht="24.95" customHeight="1" x14ac:dyDescent="0.25">
      <c r="A16" s="171"/>
      <c r="B16" s="168" t="s">
        <v>412</v>
      </c>
      <c r="C16" s="172" t="s">
        <v>421</v>
      </c>
      <c r="D16" s="168" t="s">
        <v>422</v>
      </c>
      <c r="E16" s="168" t="s">
        <v>137</v>
      </c>
      <c r="F16" s="169">
        <v>12</v>
      </c>
      <c r="G16" s="170"/>
      <c r="H16" s="170"/>
      <c r="I16" s="170">
        <f t="shared" si="0"/>
        <v>0</v>
      </c>
      <c r="J16" s="168">
        <f t="shared" si="1"/>
        <v>0</v>
      </c>
      <c r="K16" s="1">
        <f t="shared" si="2"/>
        <v>0</v>
      </c>
      <c r="L16" s="1">
        <f t="shared" si="3"/>
        <v>0</v>
      </c>
      <c r="M16" s="1"/>
      <c r="N16" s="1">
        <v>0</v>
      </c>
      <c r="O16" s="1"/>
      <c r="P16" s="167"/>
      <c r="Q16" s="173"/>
      <c r="R16" s="173"/>
      <c r="S16" s="167"/>
      <c r="Z16">
        <v>0</v>
      </c>
    </row>
    <row r="17" spans="1:26" ht="24.95" customHeight="1" x14ac:dyDescent="0.25">
      <c r="A17" s="171"/>
      <c r="B17" s="168" t="s">
        <v>412</v>
      </c>
      <c r="C17" s="172" t="s">
        <v>423</v>
      </c>
      <c r="D17" s="168" t="s">
        <v>424</v>
      </c>
      <c r="E17" s="168" t="s">
        <v>137</v>
      </c>
      <c r="F17" s="169">
        <v>1</v>
      </c>
      <c r="G17" s="170"/>
      <c r="H17" s="170"/>
      <c r="I17" s="170">
        <f t="shared" si="0"/>
        <v>0</v>
      </c>
      <c r="J17" s="168">
        <f t="shared" si="1"/>
        <v>0</v>
      </c>
      <c r="K17" s="1">
        <f t="shared" si="2"/>
        <v>0</v>
      </c>
      <c r="L17" s="1">
        <f t="shared" si="3"/>
        <v>0</v>
      </c>
      <c r="M17" s="1"/>
      <c r="N17" s="1">
        <v>0</v>
      </c>
      <c r="O17" s="1"/>
      <c r="P17" s="167"/>
      <c r="Q17" s="173"/>
      <c r="R17" s="173"/>
      <c r="S17" s="167"/>
      <c r="Z17">
        <v>0</v>
      </c>
    </row>
    <row r="18" spans="1:26" ht="24.95" customHeight="1" x14ac:dyDescent="0.25">
      <c r="A18" s="171"/>
      <c r="B18" s="168" t="s">
        <v>412</v>
      </c>
      <c r="C18" s="172" t="s">
        <v>425</v>
      </c>
      <c r="D18" s="168" t="s">
        <v>426</v>
      </c>
      <c r="E18" s="168" t="s">
        <v>137</v>
      </c>
      <c r="F18" s="169">
        <v>3</v>
      </c>
      <c r="G18" s="170"/>
      <c r="H18" s="170"/>
      <c r="I18" s="170">
        <f t="shared" si="0"/>
        <v>0</v>
      </c>
      <c r="J18" s="168">
        <f t="shared" si="1"/>
        <v>0</v>
      </c>
      <c r="K18" s="1">
        <f t="shared" si="2"/>
        <v>0</v>
      </c>
      <c r="L18" s="1">
        <f t="shared" si="3"/>
        <v>0</v>
      </c>
      <c r="M18" s="1"/>
      <c r="N18" s="1">
        <v>0</v>
      </c>
      <c r="O18" s="1"/>
      <c r="P18" s="167"/>
      <c r="Q18" s="173"/>
      <c r="R18" s="173"/>
      <c r="S18" s="167"/>
      <c r="Z18">
        <v>0</v>
      </c>
    </row>
    <row r="19" spans="1:26" ht="24.95" customHeight="1" x14ac:dyDescent="0.25">
      <c r="A19" s="171"/>
      <c r="B19" s="168" t="s">
        <v>412</v>
      </c>
      <c r="C19" s="172" t="s">
        <v>427</v>
      </c>
      <c r="D19" s="168" t="s">
        <v>428</v>
      </c>
      <c r="E19" s="168" t="s">
        <v>137</v>
      </c>
      <c r="F19" s="169">
        <v>4</v>
      </c>
      <c r="G19" s="170"/>
      <c r="H19" s="170"/>
      <c r="I19" s="170">
        <f t="shared" si="0"/>
        <v>0</v>
      </c>
      <c r="J19" s="168">
        <f t="shared" si="1"/>
        <v>0</v>
      </c>
      <c r="K19" s="1">
        <f t="shared" si="2"/>
        <v>0</v>
      </c>
      <c r="L19" s="1">
        <f t="shared" si="3"/>
        <v>0</v>
      </c>
      <c r="M19" s="1"/>
      <c r="N19" s="1">
        <v>0</v>
      </c>
      <c r="O19" s="1"/>
      <c r="P19" s="167"/>
      <c r="Q19" s="173"/>
      <c r="R19" s="173"/>
      <c r="S19" s="167"/>
      <c r="Z19">
        <v>0</v>
      </c>
    </row>
    <row r="20" spans="1:26" ht="24.95" customHeight="1" x14ac:dyDescent="0.25">
      <c r="A20" s="171"/>
      <c r="B20" s="168" t="s">
        <v>412</v>
      </c>
      <c r="C20" s="172" t="s">
        <v>429</v>
      </c>
      <c r="D20" s="168" t="s">
        <v>430</v>
      </c>
      <c r="E20" s="168" t="s">
        <v>137</v>
      </c>
      <c r="F20" s="169">
        <v>1</v>
      </c>
      <c r="G20" s="170"/>
      <c r="H20" s="170"/>
      <c r="I20" s="170">
        <f t="shared" si="0"/>
        <v>0</v>
      </c>
      <c r="J20" s="168">
        <f t="shared" si="1"/>
        <v>0</v>
      </c>
      <c r="K20" s="1">
        <f t="shared" si="2"/>
        <v>0</v>
      </c>
      <c r="L20" s="1">
        <f t="shared" si="3"/>
        <v>0</v>
      </c>
      <c r="M20" s="1"/>
      <c r="N20" s="1">
        <v>0</v>
      </c>
      <c r="O20" s="1"/>
      <c r="P20" s="167"/>
      <c r="Q20" s="173"/>
      <c r="R20" s="173"/>
      <c r="S20" s="167"/>
      <c r="Z20">
        <v>0</v>
      </c>
    </row>
    <row r="21" spans="1:26" ht="24.95" customHeight="1" x14ac:dyDescent="0.25">
      <c r="A21" s="171"/>
      <c r="B21" s="168" t="s">
        <v>412</v>
      </c>
      <c r="C21" s="172" t="s">
        <v>431</v>
      </c>
      <c r="D21" s="168" t="s">
        <v>432</v>
      </c>
      <c r="E21" s="168" t="s">
        <v>137</v>
      </c>
      <c r="F21" s="169">
        <v>2</v>
      </c>
      <c r="G21" s="170"/>
      <c r="H21" s="170"/>
      <c r="I21" s="170">
        <f t="shared" si="0"/>
        <v>0</v>
      </c>
      <c r="J21" s="168">
        <f t="shared" si="1"/>
        <v>0</v>
      </c>
      <c r="K21" s="1">
        <f t="shared" si="2"/>
        <v>0</v>
      </c>
      <c r="L21" s="1">
        <f t="shared" si="3"/>
        <v>0</v>
      </c>
      <c r="M21" s="1"/>
      <c r="N21" s="1">
        <v>0</v>
      </c>
      <c r="O21" s="1"/>
      <c r="P21" s="167"/>
      <c r="Q21" s="173"/>
      <c r="R21" s="173"/>
      <c r="S21" s="167"/>
      <c r="Z21">
        <v>0</v>
      </c>
    </row>
    <row r="22" spans="1:26" ht="24.95" customHeight="1" x14ac:dyDescent="0.25">
      <c r="A22" s="171"/>
      <c r="B22" s="168" t="s">
        <v>412</v>
      </c>
      <c r="C22" s="172" t="s">
        <v>433</v>
      </c>
      <c r="D22" s="168" t="s">
        <v>434</v>
      </c>
      <c r="E22" s="168" t="s">
        <v>195</v>
      </c>
      <c r="F22" s="169">
        <v>49</v>
      </c>
      <c r="G22" s="170"/>
      <c r="H22" s="170"/>
      <c r="I22" s="170">
        <f t="shared" si="0"/>
        <v>0</v>
      </c>
      <c r="J22" s="168">
        <f t="shared" si="1"/>
        <v>0</v>
      </c>
      <c r="K22" s="1">
        <f t="shared" si="2"/>
        <v>0</v>
      </c>
      <c r="L22" s="1">
        <f t="shared" si="3"/>
        <v>0</v>
      </c>
      <c r="M22" s="1"/>
      <c r="N22" s="1">
        <v>0</v>
      </c>
      <c r="O22" s="1"/>
      <c r="P22" s="167"/>
      <c r="Q22" s="173"/>
      <c r="R22" s="173"/>
      <c r="S22" s="167"/>
      <c r="Z22">
        <v>0</v>
      </c>
    </row>
    <row r="23" spans="1:26" ht="24.95" customHeight="1" x14ac:dyDescent="0.25">
      <c r="A23" s="171"/>
      <c r="B23" s="168" t="s">
        <v>412</v>
      </c>
      <c r="C23" s="172" t="s">
        <v>435</v>
      </c>
      <c r="D23" s="168" t="s">
        <v>436</v>
      </c>
      <c r="E23" s="168" t="s">
        <v>195</v>
      </c>
      <c r="F23" s="169">
        <v>50</v>
      </c>
      <c r="G23" s="170"/>
      <c r="H23" s="170"/>
      <c r="I23" s="170">
        <f t="shared" si="0"/>
        <v>0</v>
      </c>
      <c r="J23" s="168">
        <f t="shared" si="1"/>
        <v>0</v>
      </c>
      <c r="K23" s="1">
        <f t="shared" si="2"/>
        <v>0</v>
      </c>
      <c r="L23" s="1">
        <f t="shared" si="3"/>
        <v>0</v>
      </c>
      <c r="M23" s="1"/>
      <c r="N23" s="1">
        <v>0</v>
      </c>
      <c r="O23" s="1"/>
      <c r="P23" s="167"/>
      <c r="Q23" s="173"/>
      <c r="R23" s="173"/>
      <c r="S23" s="167"/>
      <c r="Z23">
        <v>0</v>
      </c>
    </row>
    <row r="24" spans="1:26" ht="24.95" customHeight="1" x14ac:dyDescent="0.25">
      <c r="A24" s="171"/>
      <c r="B24" s="168" t="s">
        <v>412</v>
      </c>
      <c r="C24" s="172" t="s">
        <v>437</v>
      </c>
      <c r="D24" s="168" t="s">
        <v>438</v>
      </c>
      <c r="E24" s="168" t="s">
        <v>439</v>
      </c>
      <c r="F24" s="169">
        <v>7</v>
      </c>
      <c r="G24" s="170"/>
      <c r="H24" s="170"/>
      <c r="I24" s="170">
        <f t="shared" si="0"/>
        <v>0</v>
      </c>
      <c r="J24" s="168">
        <f t="shared" si="1"/>
        <v>0</v>
      </c>
      <c r="K24" s="1">
        <f t="shared" si="2"/>
        <v>0</v>
      </c>
      <c r="L24" s="1">
        <f t="shared" si="3"/>
        <v>0</v>
      </c>
      <c r="M24" s="1"/>
      <c r="N24" s="1">
        <v>0</v>
      </c>
      <c r="O24" s="1"/>
      <c r="P24" s="167"/>
      <c r="Q24" s="173"/>
      <c r="R24" s="173"/>
      <c r="S24" s="167">
        <f>ROUND(F24*(X24),3)</f>
        <v>7</v>
      </c>
      <c r="X24">
        <v>1</v>
      </c>
      <c r="Z24">
        <v>0</v>
      </c>
    </row>
    <row r="25" spans="1:26" ht="24.95" customHeight="1" x14ac:dyDescent="0.25">
      <c r="A25" s="171"/>
      <c r="B25" s="168" t="s">
        <v>412</v>
      </c>
      <c r="C25" s="172" t="s">
        <v>440</v>
      </c>
      <c r="D25" s="168" t="s">
        <v>441</v>
      </c>
      <c r="E25" s="168" t="s">
        <v>137</v>
      </c>
      <c r="F25" s="169">
        <v>1</v>
      </c>
      <c r="G25" s="170"/>
      <c r="H25" s="170"/>
      <c r="I25" s="170">
        <f t="shared" si="0"/>
        <v>0</v>
      </c>
      <c r="J25" s="168">
        <f t="shared" si="1"/>
        <v>0</v>
      </c>
      <c r="K25" s="1">
        <f t="shared" si="2"/>
        <v>0</v>
      </c>
      <c r="L25" s="1">
        <f t="shared" si="3"/>
        <v>0</v>
      </c>
      <c r="M25" s="1"/>
      <c r="N25" s="1">
        <v>0</v>
      </c>
      <c r="O25" s="1"/>
      <c r="P25" s="167">
        <f>ROUND(F25*(R25),3)</f>
        <v>0</v>
      </c>
      <c r="Q25" s="173"/>
      <c r="R25" s="173">
        <v>3.8999999999999999E-4</v>
      </c>
      <c r="S25" s="167"/>
      <c r="Z25">
        <v>0</v>
      </c>
    </row>
    <row r="26" spans="1:26" ht="24.95" customHeight="1" x14ac:dyDescent="0.25">
      <c r="A26" s="171"/>
      <c r="B26" s="168" t="s">
        <v>442</v>
      </c>
      <c r="C26" s="172" t="s">
        <v>443</v>
      </c>
      <c r="D26" s="168" t="s">
        <v>444</v>
      </c>
      <c r="E26" s="168" t="s">
        <v>445</v>
      </c>
      <c r="F26" s="169">
        <v>10</v>
      </c>
      <c r="G26" s="170"/>
      <c r="H26" s="170"/>
      <c r="I26" s="170">
        <f t="shared" si="0"/>
        <v>0</v>
      </c>
      <c r="J26" s="168">
        <f t="shared" si="1"/>
        <v>0</v>
      </c>
      <c r="K26" s="1">
        <f t="shared" si="2"/>
        <v>0</v>
      </c>
      <c r="L26" s="1">
        <f t="shared" si="3"/>
        <v>0</v>
      </c>
      <c r="M26" s="1"/>
      <c r="N26" s="1">
        <v>0</v>
      </c>
      <c r="O26" s="1"/>
      <c r="P26" s="167"/>
      <c r="Q26" s="173"/>
      <c r="R26" s="173"/>
      <c r="S26" s="167"/>
      <c r="Z26">
        <v>0</v>
      </c>
    </row>
    <row r="27" spans="1:26" ht="24.95" customHeight="1" x14ac:dyDescent="0.25">
      <c r="A27" s="171"/>
      <c r="B27" s="168" t="s">
        <v>442</v>
      </c>
      <c r="C27" s="172" t="s">
        <v>446</v>
      </c>
      <c r="D27" s="168" t="s">
        <v>447</v>
      </c>
      <c r="E27" s="168" t="s">
        <v>448</v>
      </c>
      <c r="F27" s="169">
        <v>1</v>
      </c>
      <c r="G27" s="170"/>
      <c r="H27" s="170"/>
      <c r="I27" s="170">
        <f t="shared" si="0"/>
        <v>0</v>
      </c>
      <c r="J27" s="168">
        <f t="shared" si="1"/>
        <v>0</v>
      </c>
      <c r="K27" s="1">
        <f t="shared" si="2"/>
        <v>0</v>
      </c>
      <c r="L27" s="1">
        <f t="shared" si="3"/>
        <v>0</v>
      </c>
      <c r="M27" s="1"/>
      <c r="N27" s="1">
        <v>0</v>
      </c>
      <c r="O27" s="1"/>
      <c r="P27" s="167"/>
      <c r="Q27" s="173"/>
      <c r="R27" s="173"/>
      <c r="S27" s="167"/>
      <c r="Z27">
        <v>0</v>
      </c>
    </row>
    <row r="28" spans="1:26" ht="24.95" customHeight="1" x14ac:dyDescent="0.25">
      <c r="A28" s="171"/>
      <c r="B28" s="168" t="s">
        <v>449</v>
      </c>
      <c r="C28" s="172" t="s">
        <v>450</v>
      </c>
      <c r="D28" s="168" t="s">
        <v>451</v>
      </c>
      <c r="E28" s="168" t="s">
        <v>195</v>
      </c>
      <c r="F28" s="169">
        <v>6</v>
      </c>
      <c r="G28" s="170"/>
      <c r="H28" s="170"/>
      <c r="I28" s="170">
        <f t="shared" si="0"/>
        <v>0</v>
      </c>
      <c r="J28" s="168">
        <f t="shared" si="1"/>
        <v>0</v>
      </c>
      <c r="K28" s="1">
        <f t="shared" si="2"/>
        <v>0</v>
      </c>
      <c r="L28" s="1">
        <f t="shared" si="3"/>
        <v>0</v>
      </c>
      <c r="M28" s="1">
        <f t="shared" ref="M28:M40" si="4">ROUND(F28*(H28),2)</f>
        <v>0</v>
      </c>
      <c r="N28" s="1">
        <v>0</v>
      </c>
      <c r="O28" s="1"/>
      <c r="P28" s="167"/>
      <c r="Q28" s="173"/>
      <c r="R28" s="173"/>
      <c r="S28" s="167"/>
      <c r="Z28">
        <v>0</v>
      </c>
    </row>
    <row r="29" spans="1:26" ht="24.95" customHeight="1" x14ac:dyDescent="0.25">
      <c r="A29" s="171"/>
      <c r="B29" s="168" t="s">
        <v>449</v>
      </c>
      <c r="C29" s="172" t="s">
        <v>452</v>
      </c>
      <c r="D29" s="168" t="s">
        <v>453</v>
      </c>
      <c r="E29" s="168" t="s">
        <v>195</v>
      </c>
      <c r="F29" s="169">
        <v>8</v>
      </c>
      <c r="G29" s="170"/>
      <c r="H29" s="170"/>
      <c r="I29" s="170">
        <f t="shared" si="0"/>
        <v>0</v>
      </c>
      <c r="J29" s="168">
        <f t="shared" si="1"/>
        <v>0</v>
      </c>
      <c r="K29" s="1">
        <f t="shared" si="2"/>
        <v>0</v>
      </c>
      <c r="L29" s="1">
        <f t="shared" si="3"/>
        <v>0</v>
      </c>
      <c r="M29" s="1">
        <f t="shared" si="4"/>
        <v>0</v>
      </c>
      <c r="N29" s="1">
        <v>0</v>
      </c>
      <c r="O29" s="1"/>
      <c r="P29" s="167"/>
      <c r="Q29" s="173"/>
      <c r="R29" s="173"/>
      <c r="S29" s="167"/>
      <c r="Z29">
        <v>0</v>
      </c>
    </row>
    <row r="30" spans="1:26" ht="24.95" customHeight="1" x14ac:dyDescent="0.25">
      <c r="A30" s="171"/>
      <c r="B30" s="168" t="s">
        <v>449</v>
      </c>
      <c r="C30" s="172" t="s">
        <v>454</v>
      </c>
      <c r="D30" s="168" t="s">
        <v>455</v>
      </c>
      <c r="E30" s="168" t="s">
        <v>195</v>
      </c>
      <c r="F30" s="169">
        <v>35</v>
      </c>
      <c r="G30" s="170"/>
      <c r="H30" s="170"/>
      <c r="I30" s="170">
        <f t="shared" si="0"/>
        <v>0</v>
      </c>
      <c r="J30" s="168">
        <f t="shared" si="1"/>
        <v>0</v>
      </c>
      <c r="K30" s="1">
        <f t="shared" si="2"/>
        <v>0</v>
      </c>
      <c r="L30" s="1">
        <f t="shared" si="3"/>
        <v>0</v>
      </c>
      <c r="M30" s="1">
        <f t="shared" si="4"/>
        <v>0</v>
      </c>
      <c r="N30" s="1">
        <v>0</v>
      </c>
      <c r="O30" s="1"/>
      <c r="P30" s="167"/>
      <c r="Q30" s="173"/>
      <c r="R30" s="173"/>
      <c r="S30" s="167"/>
      <c r="Z30">
        <v>0</v>
      </c>
    </row>
    <row r="31" spans="1:26" ht="24.95" customHeight="1" x14ac:dyDescent="0.25">
      <c r="A31" s="171"/>
      <c r="B31" s="168" t="s">
        <v>449</v>
      </c>
      <c r="C31" s="172" t="s">
        <v>456</v>
      </c>
      <c r="D31" s="168" t="s">
        <v>457</v>
      </c>
      <c r="E31" s="168" t="s">
        <v>137</v>
      </c>
      <c r="F31" s="169">
        <v>4</v>
      </c>
      <c r="G31" s="170"/>
      <c r="H31" s="170"/>
      <c r="I31" s="170">
        <f t="shared" si="0"/>
        <v>0</v>
      </c>
      <c r="J31" s="168">
        <f t="shared" si="1"/>
        <v>0</v>
      </c>
      <c r="K31" s="1">
        <f t="shared" si="2"/>
        <v>0</v>
      </c>
      <c r="L31" s="1">
        <f t="shared" si="3"/>
        <v>0</v>
      </c>
      <c r="M31" s="1">
        <f t="shared" si="4"/>
        <v>0</v>
      </c>
      <c r="N31" s="1">
        <v>0</v>
      </c>
      <c r="O31" s="1"/>
      <c r="P31" s="167">
        <f>ROUND(F31*(R31),3)</f>
        <v>1E-3</v>
      </c>
      <c r="Q31" s="173"/>
      <c r="R31" s="173">
        <v>3.3E-4</v>
      </c>
      <c r="S31" s="167"/>
      <c r="Z31">
        <v>0</v>
      </c>
    </row>
    <row r="32" spans="1:26" ht="24.95" customHeight="1" x14ac:dyDescent="0.25">
      <c r="A32" s="171"/>
      <c r="B32" s="168" t="s">
        <v>449</v>
      </c>
      <c r="C32" s="172" t="s">
        <v>458</v>
      </c>
      <c r="D32" s="168" t="s">
        <v>459</v>
      </c>
      <c r="E32" s="168" t="s">
        <v>137</v>
      </c>
      <c r="F32" s="169">
        <v>3</v>
      </c>
      <c r="G32" s="170"/>
      <c r="H32" s="170"/>
      <c r="I32" s="170">
        <f t="shared" si="0"/>
        <v>0</v>
      </c>
      <c r="J32" s="168">
        <f t="shared" si="1"/>
        <v>0</v>
      </c>
      <c r="K32" s="1">
        <f t="shared" si="2"/>
        <v>0</v>
      </c>
      <c r="L32" s="1">
        <f t="shared" si="3"/>
        <v>0</v>
      </c>
      <c r="M32" s="1">
        <f t="shared" si="4"/>
        <v>0</v>
      </c>
      <c r="N32" s="1">
        <v>0</v>
      </c>
      <c r="O32" s="1"/>
      <c r="P32" s="167"/>
      <c r="Q32" s="173"/>
      <c r="R32" s="173"/>
      <c r="S32" s="167"/>
      <c r="Z32">
        <v>0</v>
      </c>
    </row>
    <row r="33" spans="1:26" ht="24.95" customHeight="1" x14ac:dyDescent="0.25">
      <c r="A33" s="171"/>
      <c r="B33" s="168" t="s">
        <v>449</v>
      </c>
      <c r="C33" s="172" t="s">
        <v>460</v>
      </c>
      <c r="D33" s="168" t="s">
        <v>461</v>
      </c>
      <c r="E33" s="168" t="s">
        <v>137</v>
      </c>
      <c r="F33" s="169">
        <v>6</v>
      </c>
      <c r="G33" s="170"/>
      <c r="H33" s="170"/>
      <c r="I33" s="170">
        <f t="shared" si="0"/>
        <v>0</v>
      </c>
      <c r="J33" s="168">
        <f t="shared" si="1"/>
        <v>0</v>
      </c>
      <c r="K33" s="1">
        <f t="shared" si="2"/>
        <v>0</v>
      </c>
      <c r="L33" s="1">
        <f t="shared" si="3"/>
        <v>0</v>
      </c>
      <c r="M33" s="1">
        <f t="shared" si="4"/>
        <v>0</v>
      </c>
      <c r="N33" s="1">
        <v>0</v>
      </c>
      <c r="O33" s="1"/>
      <c r="P33" s="167">
        <f>ROUND(F33*(R33),3)</f>
        <v>0</v>
      </c>
      <c r="Q33" s="173"/>
      <c r="R33" s="173">
        <v>6.9999999999999994E-5</v>
      </c>
      <c r="S33" s="167"/>
      <c r="Z33">
        <v>0</v>
      </c>
    </row>
    <row r="34" spans="1:26" ht="24.95" customHeight="1" x14ac:dyDescent="0.25">
      <c r="A34" s="171"/>
      <c r="B34" s="168" t="s">
        <v>449</v>
      </c>
      <c r="C34" s="172" t="s">
        <v>462</v>
      </c>
      <c r="D34" s="168" t="s">
        <v>463</v>
      </c>
      <c r="E34" s="168" t="s">
        <v>137</v>
      </c>
      <c r="F34" s="169">
        <v>12</v>
      </c>
      <c r="G34" s="170"/>
      <c r="H34" s="170"/>
      <c r="I34" s="170">
        <f t="shared" si="0"/>
        <v>0</v>
      </c>
      <c r="J34" s="168">
        <f t="shared" si="1"/>
        <v>0</v>
      </c>
      <c r="K34" s="1">
        <f t="shared" si="2"/>
        <v>0</v>
      </c>
      <c r="L34" s="1">
        <f t="shared" si="3"/>
        <v>0</v>
      </c>
      <c r="M34" s="1">
        <f t="shared" si="4"/>
        <v>0</v>
      </c>
      <c r="N34" s="1">
        <v>0</v>
      </c>
      <c r="O34" s="1"/>
      <c r="P34" s="167"/>
      <c r="Q34" s="173"/>
      <c r="R34" s="173"/>
      <c r="S34" s="167"/>
      <c r="Z34">
        <v>0</v>
      </c>
    </row>
    <row r="35" spans="1:26" ht="24.95" customHeight="1" x14ac:dyDescent="0.25">
      <c r="A35" s="171"/>
      <c r="B35" s="168" t="s">
        <v>449</v>
      </c>
      <c r="C35" s="172" t="s">
        <v>464</v>
      </c>
      <c r="D35" s="168" t="s">
        <v>465</v>
      </c>
      <c r="E35" s="168" t="s">
        <v>137</v>
      </c>
      <c r="F35" s="169">
        <v>18</v>
      </c>
      <c r="G35" s="170"/>
      <c r="H35" s="170"/>
      <c r="I35" s="170">
        <f t="shared" si="0"/>
        <v>0</v>
      </c>
      <c r="J35" s="168">
        <f t="shared" si="1"/>
        <v>0</v>
      </c>
      <c r="K35" s="1">
        <f t="shared" si="2"/>
        <v>0</v>
      </c>
      <c r="L35" s="1">
        <f t="shared" si="3"/>
        <v>0</v>
      </c>
      <c r="M35" s="1">
        <f t="shared" si="4"/>
        <v>0</v>
      </c>
      <c r="N35" s="1">
        <v>0</v>
      </c>
      <c r="O35" s="1"/>
      <c r="P35" s="167"/>
      <c r="Q35" s="173"/>
      <c r="R35" s="173"/>
      <c r="S35" s="167"/>
      <c r="Z35">
        <v>0</v>
      </c>
    </row>
    <row r="36" spans="1:26" ht="24.95" customHeight="1" x14ac:dyDescent="0.25">
      <c r="A36" s="171"/>
      <c r="B36" s="168" t="s">
        <v>449</v>
      </c>
      <c r="C36" s="172" t="s">
        <v>466</v>
      </c>
      <c r="D36" s="168" t="s">
        <v>467</v>
      </c>
      <c r="E36" s="168" t="s">
        <v>137</v>
      </c>
      <c r="F36" s="169">
        <v>3</v>
      </c>
      <c r="G36" s="170"/>
      <c r="H36" s="170"/>
      <c r="I36" s="170">
        <f t="shared" si="0"/>
        <v>0</v>
      </c>
      <c r="J36" s="168">
        <f t="shared" si="1"/>
        <v>0</v>
      </c>
      <c r="K36" s="1">
        <f t="shared" si="2"/>
        <v>0</v>
      </c>
      <c r="L36" s="1">
        <f t="shared" si="3"/>
        <v>0</v>
      </c>
      <c r="M36" s="1">
        <f t="shared" si="4"/>
        <v>0</v>
      </c>
      <c r="N36" s="1">
        <v>0</v>
      </c>
      <c r="O36" s="1"/>
      <c r="P36" s="167"/>
      <c r="Q36" s="173"/>
      <c r="R36" s="173"/>
      <c r="S36" s="167"/>
      <c r="Z36">
        <v>0</v>
      </c>
    </row>
    <row r="37" spans="1:26" ht="24.95" customHeight="1" x14ac:dyDescent="0.25">
      <c r="A37" s="171"/>
      <c r="B37" s="168" t="s">
        <v>449</v>
      </c>
      <c r="C37" s="172" t="s">
        <v>468</v>
      </c>
      <c r="D37" s="168" t="s">
        <v>469</v>
      </c>
      <c r="E37" s="168" t="s">
        <v>137</v>
      </c>
      <c r="F37" s="169">
        <v>4</v>
      </c>
      <c r="G37" s="170"/>
      <c r="H37" s="170"/>
      <c r="I37" s="170">
        <f t="shared" si="0"/>
        <v>0</v>
      </c>
      <c r="J37" s="168">
        <f t="shared" si="1"/>
        <v>0</v>
      </c>
      <c r="K37" s="1">
        <f t="shared" si="2"/>
        <v>0</v>
      </c>
      <c r="L37" s="1">
        <f t="shared" si="3"/>
        <v>0</v>
      </c>
      <c r="M37" s="1">
        <f t="shared" si="4"/>
        <v>0</v>
      </c>
      <c r="N37" s="1">
        <v>0</v>
      </c>
      <c r="O37" s="1"/>
      <c r="P37" s="167"/>
      <c r="Q37" s="173"/>
      <c r="R37" s="173"/>
      <c r="S37" s="167"/>
      <c r="Z37">
        <v>0</v>
      </c>
    </row>
    <row r="38" spans="1:26" ht="24.95" customHeight="1" x14ac:dyDescent="0.25">
      <c r="A38" s="171"/>
      <c r="B38" s="168" t="s">
        <v>449</v>
      </c>
      <c r="C38" s="172" t="s">
        <v>470</v>
      </c>
      <c r="D38" s="168" t="s">
        <v>471</v>
      </c>
      <c r="E38" s="168" t="s">
        <v>137</v>
      </c>
      <c r="F38" s="169">
        <v>1</v>
      </c>
      <c r="G38" s="170"/>
      <c r="H38" s="170"/>
      <c r="I38" s="170">
        <f t="shared" si="0"/>
        <v>0</v>
      </c>
      <c r="J38" s="168">
        <f t="shared" si="1"/>
        <v>0</v>
      </c>
      <c r="K38" s="1">
        <f t="shared" si="2"/>
        <v>0</v>
      </c>
      <c r="L38" s="1">
        <f t="shared" si="3"/>
        <v>0</v>
      </c>
      <c r="M38" s="1">
        <f t="shared" si="4"/>
        <v>0</v>
      </c>
      <c r="N38" s="1">
        <v>0</v>
      </c>
      <c r="O38" s="1"/>
      <c r="P38" s="167">
        <f>ROUND(F38*(R38),3)</f>
        <v>1E-3</v>
      </c>
      <c r="Q38" s="173"/>
      <c r="R38" s="173">
        <v>1E-3</v>
      </c>
      <c r="S38" s="167"/>
      <c r="Z38">
        <v>0</v>
      </c>
    </row>
    <row r="39" spans="1:26" ht="24.95" customHeight="1" x14ac:dyDescent="0.25">
      <c r="A39" s="171"/>
      <c r="B39" s="168" t="s">
        <v>449</v>
      </c>
      <c r="C39" s="172" t="s">
        <v>472</v>
      </c>
      <c r="D39" s="168" t="s">
        <v>473</v>
      </c>
      <c r="E39" s="168" t="s">
        <v>137</v>
      </c>
      <c r="F39" s="169">
        <v>2</v>
      </c>
      <c r="G39" s="170"/>
      <c r="H39" s="170"/>
      <c r="I39" s="170">
        <f t="shared" si="0"/>
        <v>0</v>
      </c>
      <c r="J39" s="168">
        <f t="shared" si="1"/>
        <v>0</v>
      </c>
      <c r="K39" s="1">
        <f t="shared" si="2"/>
        <v>0</v>
      </c>
      <c r="L39" s="1">
        <f t="shared" si="3"/>
        <v>0</v>
      </c>
      <c r="M39" s="1">
        <f t="shared" si="4"/>
        <v>0</v>
      </c>
      <c r="N39" s="1">
        <v>0</v>
      </c>
      <c r="O39" s="1"/>
      <c r="P39" s="167">
        <f>ROUND(F39*(R39),3)</f>
        <v>8.0000000000000002E-3</v>
      </c>
      <c r="Q39" s="173"/>
      <c r="R39" s="173">
        <v>4.0600000000000002E-3</v>
      </c>
      <c r="S39" s="167"/>
      <c r="Z39">
        <v>0</v>
      </c>
    </row>
    <row r="40" spans="1:26" ht="24.95" customHeight="1" x14ac:dyDescent="0.25">
      <c r="A40" s="171"/>
      <c r="B40" s="168" t="s">
        <v>449</v>
      </c>
      <c r="C40" s="172" t="s">
        <v>474</v>
      </c>
      <c r="D40" s="168" t="s">
        <v>475</v>
      </c>
      <c r="E40" s="168" t="s">
        <v>137</v>
      </c>
      <c r="F40" s="169">
        <v>1</v>
      </c>
      <c r="G40" s="170"/>
      <c r="H40" s="170"/>
      <c r="I40" s="170">
        <f t="shared" si="0"/>
        <v>0</v>
      </c>
      <c r="J40" s="168">
        <f t="shared" si="1"/>
        <v>0</v>
      </c>
      <c r="K40" s="1">
        <f t="shared" si="2"/>
        <v>0</v>
      </c>
      <c r="L40" s="1">
        <f t="shared" si="3"/>
        <v>0</v>
      </c>
      <c r="M40" s="1">
        <f t="shared" si="4"/>
        <v>0</v>
      </c>
      <c r="N40" s="1">
        <v>0</v>
      </c>
      <c r="O40" s="1"/>
      <c r="P40" s="167">
        <f>ROUND(F40*(R40),3)</f>
        <v>2E-3</v>
      </c>
      <c r="Q40" s="173"/>
      <c r="R40" s="173">
        <v>1.8600000000000001E-3</v>
      </c>
      <c r="S40" s="167"/>
      <c r="Z40">
        <v>0</v>
      </c>
    </row>
    <row r="41" spans="1:26" x14ac:dyDescent="0.25">
      <c r="A41" s="156"/>
      <c r="B41" s="156"/>
      <c r="C41" s="156"/>
      <c r="D41" s="156" t="s">
        <v>411</v>
      </c>
      <c r="E41" s="156"/>
      <c r="F41" s="167"/>
      <c r="G41" s="159">
        <f>ROUND((SUM(L10:L40))/1,2)</f>
        <v>0</v>
      </c>
      <c r="H41" s="159">
        <f>ROUND((SUM(M10:M40))/1,2)</f>
        <v>0</v>
      </c>
      <c r="I41" s="159">
        <f>ROUND((SUM(I10:I40))/1,2)</f>
        <v>0</v>
      </c>
      <c r="J41" s="156"/>
      <c r="K41" s="156"/>
      <c r="L41" s="156">
        <f>ROUND((SUM(L10:L40))/1,2)</f>
        <v>0</v>
      </c>
      <c r="M41" s="156">
        <f>ROUND((SUM(M10:M40))/1,2)</f>
        <v>0</v>
      </c>
      <c r="N41" s="156"/>
      <c r="O41" s="156"/>
      <c r="P41" s="174">
        <f>ROUND((SUM(P10:P40))/1,2)</f>
        <v>0.01</v>
      </c>
      <c r="S41" s="167">
        <f>ROUND((SUM(S10:S40))/1,2)</f>
        <v>7</v>
      </c>
    </row>
    <row r="42" spans="1:26" x14ac:dyDescent="0.25">
      <c r="A42" s="1"/>
      <c r="B42" s="1"/>
      <c r="C42" s="1"/>
      <c r="D42" s="1"/>
      <c r="E42" s="1"/>
      <c r="F42" s="163"/>
      <c r="G42" s="149"/>
      <c r="H42" s="149"/>
      <c r="I42" s="149"/>
      <c r="J42" s="1"/>
      <c r="K42" s="1"/>
      <c r="L42" s="1"/>
      <c r="M42" s="1"/>
      <c r="N42" s="1"/>
      <c r="O42" s="1"/>
      <c r="P42" s="1"/>
      <c r="S42" s="1"/>
    </row>
    <row r="43" spans="1:26" x14ac:dyDescent="0.25">
      <c r="A43" s="156"/>
      <c r="B43" s="156"/>
      <c r="C43" s="156"/>
      <c r="D43" s="2" t="s">
        <v>410</v>
      </c>
      <c r="E43" s="156"/>
      <c r="F43" s="167"/>
      <c r="G43" s="159">
        <f>ROUND((SUM(L9:L42))/2,2)</f>
        <v>0</v>
      </c>
      <c r="H43" s="159">
        <f>ROUND((SUM(M9:M42))/2,2)</f>
        <v>0</v>
      </c>
      <c r="I43" s="159">
        <f>ROUND((SUM(I9:I42))/2,2)</f>
        <v>0</v>
      </c>
      <c r="J43" s="156"/>
      <c r="K43" s="156"/>
      <c r="L43" s="156">
        <f>ROUND((SUM(L9:L42))/2,2)</f>
        <v>0</v>
      </c>
      <c r="M43" s="156">
        <f>ROUND((SUM(M9:M42))/2,2)</f>
        <v>0</v>
      </c>
      <c r="N43" s="156"/>
      <c r="O43" s="156"/>
      <c r="P43" s="174">
        <f>ROUND((SUM(P9:P42))/2,2)</f>
        <v>0.01</v>
      </c>
      <c r="S43" s="174">
        <f>ROUND((SUM(S9:S42))/2,2)</f>
        <v>7</v>
      </c>
    </row>
    <row r="44" spans="1:26" x14ac:dyDescent="0.25">
      <c r="A44" s="175"/>
      <c r="B44" s="175" t="s">
        <v>13</v>
      </c>
      <c r="C44" s="175"/>
      <c r="D44" s="175"/>
      <c r="E44" s="175"/>
      <c r="F44" s="176" t="s">
        <v>91</v>
      </c>
      <c r="G44" s="177">
        <f>ROUND((SUM(L9:L43))/3,2)</f>
        <v>0</v>
      </c>
      <c r="H44" s="177">
        <f>ROUND((SUM(M9:M43))/3,2)</f>
        <v>0</v>
      </c>
      <c r="I44" s="177">
        <f>ROUND((SUM(I9:I43))/3,2)</f>
        <v>0</v>
      </c>
      <c r="J44" s="175"/>
      <c r="K44" s="175">
        <f>ROUND((SUM(K9:K43)),2)</f>
        <v>0</v>
      </c>
      <c r="L44" s="175">
        <f>ROUND((SUM(L9:L43))/3,2)</f>
        <v>0</v>
      </c>
      <c r="M44" s="175">
        <f>ROUND((SUM(M9:M43))/3,2)</f>
        <v>0</v>
      </c>
      <c r="N44" s="175"/>
      <c r="O44" s="175"/>
      <c r="P44" s="176">
        <f>ROUND((SUM(P9:P43))/3,2)</f>
        <v>0.01</v>
      </c>
      <c r="S44" s="176">
        <f>ROUND((SUM(S9:S43))/3,2)</f>
        <v>7</v>
      </c>
      <c r="Z44">
        <f>(SUM(Z9:Z43))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HASIČSKÁ ZBROJNICA KURIMKA / ELEKTROINŠTALÁCIA</oddHeader>
    <oddFooter>&amp;RStrana &amp;P z &amp;N    &amp;L&amp;7Spracované systémom Systematic®pyramida.wsn, tel.: 051 77 10 585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workbookViewId="0"/>
  </sheetViews>
  <sheetFormatPr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17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18</v>
      </c>
      <c r="H2" s="16"/>
      <c r="I2" s="27"/>
      <c r="J2" s="31"/>
    </row>
    <row r="3" spans="1:23" ht="18" customHeight="1" x14ac:dyDescent="0.25">
      <c r="A3" s="11"/>
      <c r="B3" s="40" t="s">
        <v>476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20</v>
      </c>
      <c r="J4" s="32"/>
    </row>
    <row r="5" spans="1:23" ht="18" customHeight="1" thickBot="1" x14ac:dyDescent="0.3">
      <c r="A5" s="11"/>
      <c r="B5" s="45" t="s">
        <v>21</v>
      </c>
      <c r="C5" s="20"/>
      <c r="D5" s="17"/>
      <c r="E5" s="17"/>
      <c r="F5" s="46" t="s">
        <v>22</v>
      </c>
      <c r="G5" s="17"/>
      <c r="H5" s="17"/>
      <c r="I5" s="44" t="s">
        <v>23</v>
      </c>
      <c r="J5" s="47" t="s">
        <v>24</v>
      </c>
    </row>
    <row r="6" spans="1:23" ht="18" customHeight="1" thickTop="1" x14ac:dyDescent="0.25">
      <c r="A6" s="11"/>
      <c r="B6" s="56" t="s">
        <v>25</v>
      </c>
      <c r="C6" s="52"/>
      <c r="D6" s="53"/>
      <c r="E6" s="53"/>
      <c r="F6" s="53"/>
      <c r="G6" s="57" t="s">
        <v>26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27</v>
      </c>
      <c r="H7" s="18"/>
      <c r="I7" s="29"/>
      <c r="J7" s="50"/>
    </row>
    <row r="8" spans="1:23" ht="18" customHeight="1" x14ac:dyDescent="0.25">
      <c r="A8" s="11"/>
      <c r="B8" s="45" t="s">
        <v>28</v>
      </c>
      <c r="C8" s="20"/>
      <c r="D8" s="17"/>
      <c r="E8" s="17"/>
      <c r="F8" s="17"/>
      <c r="G8" s="46" t="s">
        <v>26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27</v>
      </c>
      <c r="H9" s="17"/>
      <c r="I9" s="28"/>
      <c r="J9" s="32"/>
    </row>
    <row r="10" spans="1:23" ht="18" customHeight="1" x14ac:dyDescent="0.25">
      <c r="A10" s="11"/>
      <c r="B10" s="45" t="s">
        <v>29</v>
      </c>
      <c r="C10" s="20"/>
      <c r="D10" s="17"/>
      <c r="E10" s="17"/>
      <c r="F10" s="17"/>
      <c r="G10" s="46" t="s">
        <v>26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27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30</v>
      </c>
      <c r="C15" s="92" t="s">
        <v>6</v>
      </c>
      <c r="D15" s="92" t="s">
        <v>56</v>
      </c>
      <c r="E15" s="93" t="s">
        <v>57</v>
      </c>
      <c r="F15" s="105" t="s">
        <v>58</v>
      </c>
      <c r="G15" s="59" t="s">
        <v>35</v>
      </c>
      <c r="H15" s="62" t="s">
        <v>36</v>
      </c>
      <c r="I15" s="27"/>
      <c r="J15" s="55"/>
    </row>
    <row r="16" spans="1:23" ht="18" customHeight="1" x14ac:dyDescent="0.25">
      <c r="A16" s="11"/>
      <c r="B16" s="94">
        <v>1</v>
      </c>
      <c r="C16" s="95" t="s">
        <v>31</v>
      </c>
      <c r="D16" s="96">
        <f>'Rekap 3921'!B16</f>
        <v>0</v>
      </c>
      <c r="E16" s="97">
        <f>'Rekap 3921'!C16</f>
        <v>0</v>
      </c>
      <c r="F16" s="106">
        <f>'Rekap 3921'!D16</f>
        <v>0</v>
      </c>
      <c r="G16" s="60">
        <v>6</v>
      </c>
      <c r="H16" s="115" t="s">
        <v>37</v>
      </c>
      <c r="I16" s="129"/>
      <c r="J16" s="126">
        <v>0</v>
      </c>
    </row>
    <row r="17" spans="1:26" ht="18" customHeight="1" x14ac:dyDescent="0.25">
      <c r="A17" s="11"/>
      <c r="B17" s="67">
        <v>2</v>
      </c>
      <c r="C17" s="71" t="s">
        <v>32</v>
      </c>
      <c r="D17" s="78"/>
      <c r="E17" s="76"/>
      <c r="F17" s="81"/>
      <c r="G17" s="61">
        <v>7</v>
      </c>
      <c r="H17" s="116" t="s">
        <v>38</v>
      </c>
      <c r="I17" s="129"/>
      <c r="J17" s="127">
        <f>'SO 3921'!Z47</f>
        <v>0</v>
      </c>
    </row>
    <row r="18" spans="1:26" ht="18" customHeight="1" x14ac:dyDescent="0.25">
      <c r="A18" s="11"/>
      <c r="B18" s="68">
        <v>3</v>
      </c>
      <c r="C18" s="72" t="s">
        <v>33</v>
      </c>
      <c r="D18" s="79"/>
      <c r="E18" s="77"/>
      <c r="F18" s="82"/>
      <c r="G18" s="61">
        <v>8</v>
      </c>
      <c r="H18" s="116" t="s">
        <v>39</v>
      </c>
      <c r="I18" s="129"/>
      <c r="J18" s="127">
        <v>0</v>
      </c>
    </row>
    <row r="19" spans="1:26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 x14ac:dyDescent="0.3">
      <c r="A20" s="11"/>
      <c r="B20" s="68">
        <v>5</v>
      </c>
      <c r="C20" s="74" t="s">
        <v>34</v>
      </c>
      <c r="D20" s="80"/>
      <c r="E20" s="100"/>
      <c r="F20" s="107">
        <f>SUM(F16:F19)</f>
        <v>0</v>
      </c>
      <c r="G20" s="61">
        <v>10</v>
      </c>
      <c r="H20" s="116" t="s">
        <v>34</v>
      </c>
      <c r="I20" s="131"/>
      <c r="J20" s="99">
        <f>SUM(J16:J19)</f>
        <v>0</v>
      </c>
    </row>
    <row r="21" spans="1:26" ht="18" customHeight="1" thickTop="1" x14ac:dyDescent="0.25">
      <c r="A21" s="11"/>
      <c r="B21" s="65" t="s">
        <v>46</v>
      </c>
      <c r="C21" s="69" t="s">
        <v>7</v>
      </c>
      <c r="D21" s="75"/>
      <c r="E21" s="19"/>
      <c r="F21" s="98"/>
      <c r="G21" s="65" t="s">
        <v>52</v>
      </c>
      <c r="H21" s="62" t="s">
        <v>7</v>
      </c>
      <c r="I21" s="29"/>
      <c r="J21" s="132"/>
    </row>
    <row r="22" spans="1:26" ht="18" customHeight="1" x14ac:dyDescent="0.25">
      <c r="A22" s="11"/>
      <c r="B22" s="60">
        <v>11</v>
      </c>
      <c r="C22" s="63" t="s">
        <v>47</v>
      </c>
      <c r="D22" s="87"/>
      <c r="E22" s="89" t="s">
        <v>50</v>
      </c>
      <c r="F22" s="81">
        <f>((F16*U22*0)+(F17*V22*0)+(F18*W22*0))/100</f>
        <v>0</v>
      </c>
      <c r="G22" s="60">
        <v>16</v>
      </c>
      <c r="H22" s="115" t="s">
        <v>53</v>
      </c>
      <c r="I22" s="130" t="s">
        <v>50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48</v>
      </c>
      <c r="D23" s="66"/>
      <c r="E23" s="89" t="s">
        <v>51</v>
      </c>
      <c r="F23" s="82">
        <f>((F16*U23*0)+(F17*V23*0)+(F18*W23*0))/100</f>
        <v>0</v>
      </c>
      <c r="G23" s="61">
        <v>17</v>
      </c>
      <c r="H23" s="116" t="s">
        <v>54</v>
      </c>
      <c r="I23" s="130" t="s">
        <v>50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49</v>
      </c>
      <c r="D24" s="66"/>
      <c r="E24" s="89" t="s">
        <v>50</v>
      </c>
      <c r="F24" s="82">
        <f>((F16*U24*0)+(F17*V24*0)+(F18*W24*0))/100</f>
        <v>0</v>
      </c>
      <c r="G24" s="61">
        <v>18</v>
      </c>
      <c r="H24" s="116" t="s">
        <v>55</v>
      </c>
      <c r="I24" s="130" t="s">
        <v>51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34</v>
      </c>
      <c r="I26" s="131"/>
      <c r="J26" s="99">
        <f>SUM(J22:J25)+SUM(F22:F25)</f>
        <v>0</v>
      </c>
    </row>
    <row r="27" spans="1:26" ht="18" customHeight="1" thickTop="1" x14ac:dyDescent="0.25">
      <c r="A27" s="11"/>
      <c r="B27" s="101"/>
      <c r="C27" s="143" t="s">
        <v>61</v>
      </c>
      <c r="D27" s="136"/>
      <c r="E27" s="102"/>
      <c r="F27" s="30"/>
      <c r="G27" s="109" t="s">
        <v>40</v>
      </c>
      <c r="H27" s="104" t="s">
        <v>41</v>
      </c>
      <c r="I27" s="29"/>
      <c r="J27" s="33"/>
    </row>
    <row r="28" spans="1:26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42</v>
      </c>
      <c r="I28" s="122"/>
      <c r="J28" s="118">
        <f>F20+J20+F26+J26</f>
        <v>0</v>
      </c>
    </row>
    <row r="29" spans="1:26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43</v>
      </c>
      <c r="I29" s="123">
        <f>J28-SUM('SO 3921'!K9:'SO 3921'!K46)</f>
        <v>0</v>
      </c>
      <c r="J29" s="119">
        <f>ROUND(((ROUND(I29,2)*20)*1/100),2)</f>
        <v>0</v>
      </c>
    </row>
    <row r="30" spans="1:26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44</v>
      </c>
      <c r="I30" s="89">
        <f>SUM('SO 3921'!K9:'SO 3921'!K46)</f>
        <v>0</v>
      </c>
      <c r="J30" s="120">
        <f>ROUND(((ROUND(I30,2)*0)/100),2)</f>
        <v>0</v>
      </c>
    </row>
    <row r="31" spans="1:26" ht="18" customHeight="1" x14ac:dyDescent="0.25">
      <c r="A31" s="11"/>
      <c r="B31" s="24"/>
      <c r="C31" s="139"/>
      <c r="D31" s="140"/>
      <c r="E31" s="22"/>
      <c r="F31" s="11"/>
      <c r="G31" s="110">
        <v>24</v>
      </c>
      <c r="H31" s="114" t="s">
        <v>34</v>
      </c>
      <c r="I31" s="113"/>
      <c r="J31" s="133">
        <f>SUM(J28:J30)</f>
        <v>0</v>
      </c>
    </row>
    <row r="32" spans="1:26" ht="18" customHeight="1" thickBot="1" x14ac:dyDescent="0.3">
      <c r="A32" s="11"/>
      <c r="B32" s="48"/>
      <c r="C32" s="117"/>
      <c r="D32" s="124"/>
      <c r="E32" s="84"/>
      <c r="F32" s="85"/>
      <c r="G32" s="60" t="s">
        <v>45</v>
      </c>
      <c r="H32" s="117"/>
      <c r="I32" s="124"/>
      <c r="J32" s="121"/>
    </row>
    <row r="33" spans="1:10" ht="18" customHeight="1" thickTop="1" x14ac:dyDescent="0.25">
      <c r="A33" s="11"/>
      <c r="B33" s="101"/>
      <c r="C33" s="102"/>
      <c r="D33" s="141" t="s">
        <v>59</v>
      </c>
      <c r="E33" s="15"/>
      <c r="F33" s="103"/>
      <c r="G33" s="111">
        <v>26</v>
      </c>
      <c r="H33" s="142" t="s">
        <v>60</v>
      </c>
      <c r="I33" s="30"/>
      <c r="J33" s="112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17</vt:i4>
      </vt:variant>
      <vt:variant>
        <vt:lpstr>Pomenované rozsahy</vt:lpstr>
      </vt:variant>
      <vt:variant>
        <vt:i4>10</vt:i4>
      </vt:variant>
    </vt:vector>
  </HeadingPairs>
  <TitlesOfParts>
    <vt:vector size="27" baseType="lpstr">
      <vt:lpstr>Rekapitulácia</vt:lpstr>
      <vt:lpstr>Krycí list stavby</vt:lpstr>
      <vt:lpstr>Kryci_list 3917</vt:lpstr>
      <vt:lpstr>Rekap 3917</vt:lpstr>
      <vt:lpstr>SO 3917</vt:lpstr>
      <vt:lpstr>Kryci_list 3918</vt:lpstr>
      <vt:lpstr>Rekap 3918</vt:lpstr>
      <vt:lpstr>SO 3918</vt:lpstr>
      <vt:lpstr>Kryci_list 3921</vt:lpstr>
      <vt:lpstr>Rekap 3921</vt:lpstr>
      <vt:lpstr>SO 3921</vt:lpstr>
      <vt:lpstr>Kryci_list 3922</vt:lpstr>
      <vt:lpstr>Rekap 3922</vt:lpstr>
      <vt:lpstr>SO 3922</vt:lpstr>
      <vt:lpstr>Kryci_list 3923</vt:lpstr>
      <vt:lpstr>Rekap 3923</vt:lpstr>
      <vt:lpstr>SO 3923</vt:lpstr>
      <vt:lpstr>'Rekap 3917'!Názvy_tlače</vt:lpstr>
      <vt:lpstr>'Rekap 3918'!Názvy_tlače</vt:lpstr>
      <vt:lpstr>'Rekap 3921'!Názvy_tlače</vt:lpstr>
      <vt:lpstr>'Rekap 3922'!Názvy_tlače</vt:lpstr>
      <vt:lpstr>'Rekap 3923'!Názvy_tlače</vt:lpstr>
      <vt:lpstr>'SO 3917'!Názvy_tlače</vt:lpstr>
      <vt:lpstr>'SO 3918'!Názvy_tlače</vt:lpstr>
      <vt:lpstr>'SO 3921'!Názvy_tlače</vt:lpstr>
      <vt:lpstr>'SO 3922'!Názvy_tlače</vt:lpstr>
      <vt:lpstr>'SO 3923'!Názvy_tlače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Jana Talianova</cp:lastModifiedBy>
  <dcterms:created xsi:type="dcterms:W3CDTF">2018-03-29T12:01:02Z</dcterms:created>
  <dcterms:modified xsi:type="dcterms:W3CDTF">2018-03-29T12:22:00Z</dcterms:modified>
</cp:coreProperties>
</file>