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ka\Documents\Verejne Obstaravania\Obec Kurimka\Výmena umelého trávnika na multifunkčnom ihrisku\Výzva s prílohami\"/>
    </mc:Choice>
  </mc:AlternateContent>
  <xr:revisionPtr revIDLastSave="0" documentId="8_{B707E285-3864-48A4-99A2-3DF239E9EE7D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Rekapitulácia" sheetId="1" r:id="rId1"/>
    <sheet name="Krycí list stavby" sheetId="2" r:id="rId2"/>
    <sheet name="Kryci_list 4105" sheetId="3" r:id="rId3"/>
    <sheet name="Rekap 4105" sheetId="4" r:id="rId4"/>
    <sheet name="SO 4105" sheetId="5" r:id="rId5"/>
  </sheets>
  <definedNames>
    <definedName name="_xlnm.Print_Titles" localSheetId="3">'Rekap 4105'!$9:$9</definedName>
    <definedName name="_xlnm.Print_Titles" localSheetId="4">'SO 4105'!$8:$8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2" l="1"/>
  <c r="E18" i="2"/>
  <c r="D18" i="2"/>
  <c r="F17" i="2"/>
  <c r="E17" i="2"/>
  <c r="D17" i="2"/>
  <c r="F8" i="1"/>
  <c r="J16" i="2" s="1"/>
  <c r="D8" i="1"/>
  <c r="J18" i="2" s="1"/>
  <c r="I30" i="3"/>
  <c r="J30" i="3" s="1"/>
  <c r="Z35" i="5"/>
  <c r="J17" i="3" s="1"/>
  <c r="S32" i="5"/>
  <c r="F14" i="4" s="1"/>
  <c r="P32" i="5"/>
  <c r="E14" i="4" s="1"/>
  <c r="K31" i="5"/>
  <c r="J31" i="5"/>
  <c r="M31" i="5"/>
  <c r="M32" i="5" s="1"/>
  <c r="C14" i="4" s="1"/>
  <c r="L31" i="5"/>
  <c r="L32" i="5" s="1"/>
  <c r="B14" i="4" s="1"/>
  <c r="I31" i="5"/>
  <c r="I32" i="5" s="1"/>
  <c r="D14" i="4" s="1"/>
  <c r="S28" i="5"/>
  <c r="F13" i="4" s="1"/>
  <c r="K27" i="5"/>
  <c r="J27" i="5"/>
  <c r="P27" i="5"/>
  <c r="P28" i="5" s="1"/>
  <c r="E13" i="4" s="1"/>
  <c r="M27" i="5"/>
  <c r="H28" i="5" s="1"/>
  <c r="L27" i="5"/>
  <c r="G28" i="5" s="1"/>
  <c r="I27" i="5"/>
  <c r="I28" i="5" s="1"/>
  <c r="D13" i="4" s="1"/>
  <c r="S24" i="5"/>
  <c r="F12" i="4" s="1"/>
  <c r="K23" i="5"/>
  <c r="J23" i="5"/>
  <c r="P23" i="5"/>
  <c r="M23" i="5"/>
  <c r="L23" i="5"/>
  <c r="I23" i="5"/>
  <c r="K22" i="5"/>
  <c r="J22" i="5"/>
  <c r="P22" i="5"/>
  <c r="M22" i="5"/>
  <c r="L22" i="5"/>
  <c r="I22" i="5"/>
  <c r="K21" i="5"/>
  <c r="J21" i="5"/>
  <c r="P21" i="5"/>
  <c r="P24" i="5" s="1"/>
  <c r="E12" i="4" s="1"/>
  <c r="M21" i="5"/>
  <c r="H24" i="5" s="1"/>
  <c r="L21" i="5"/>
  <c r="I21" i="5"/>
  <c r="S18" i="5"/>
  <c r="F11" i="4" s="1"/>
  <c r="P18" i="5"/>
  <c r="K17" i="5"/>
  <c r="J17" i="5"/>
  <c r="M17" i="5"/>
  <c r="L17" i="5"/>
  <c r="I17" i="5"/>
  <c r="K16" i="5"/>
  <c r="J16" i="5"/>
  <c r="M16" i="5"/>
  <c r="L16" i="5"/>
  <c r="I16" i="5"/>
  <c r="K15" i="5"/>
  <c r="J15" i="5"/>
  <c r="M15" i="5"/>
  <c r="L15" i="5"/>
  <c r="I15" i="5"/>
  <c r="K14" i="5"/>
  <c r="J14" i="5"/>
  <c r="M14" i="5"/>
  <c r="L14" i="5"/>
  <c r="I14" i="5"/>
  <c r="K13" i="5"/>
  <c r="J13" i="5"/>
  <c r="M13" i="5"/>
  <c r="L13" i="5"/>
  <c r="I13" i="5"/>
  <c r="K12" i="5"/>
  <c r="J12" i="5"/>
  <c r="M12" i="5"/>
  <c r="L12" i="5"/>
  <c r="I12" i="5"/>
  <c r="K11" i="5"/>
  <c r="K35" i="5" s="1"/>
  <c r="K7" i="1" s="1"/>
  <c r="J11" i="5"/>
  <c r="M11" i="5"/>
  <c r="L11" i="5"/>
  <c r="I11" i="5"/>
  <c r="I18" i="5" s="1"/>
  <c r="D11" i="4" s="1"/>
  <c r="J20" i="3" l="1"/>
  <c r="E7" i="1"/>
  <c r="E8" i="1" s="1"/>
  <c r="J17" i="2" s="1"/>
  <c r="J20" i="2" s="1"/>
  <c r="H18" i="5"/>
  <c r="I24" i="5"/>
  <c r="D12" i="4" s="1"/>
  <c r="G24" i="5"/>
  <c r="L18" i="5"/>
  <c r="B11" i="4" s="1"/>
  <c r="G18" i="5"/>
  <c r="L24" i="5"/>
  <c r="B12" i="4" s="1"/>
  <c r="L28" i="5"/>
  <c r="B13" i="4" s="1"/>
  <c r="H32" i="5"/>
  <c r="I34" i="5"/>
  <c r="D15" i="4" s="1"/>
  <c r="S34" i="5"/>
  <c r="F15" i="4" s="1"/>
  <c r="I35" i="5"/>
  <c r="M18" i="5"/>
  <c r="C11" i="4" s="1"/>
  <c r="E11" i="4"/>
  <c r="M24" i="5"/>
  <c r="C12" i="4" s="1"/>
  <c r="M28" i="5"/>
  <c r="C13" i="4" s="1"/>
  <c r="G32" i="5"/>
  <c r="P34" i="5"/>
  <c r="E15" i="4" s="1"/>
  <c r="F16" i="3"/>
  <c r="J24" i="3"/>
  <c r="J24" i="2" s="1"/>
  <c r="J23" i="3"/>
  <c r="J23" i="2" s="1"/>
  <c r="F23" i="3"/>
  <c r="F23" i="2" s="1"/>
  <c r="F22" i="3"/>
  <c r="F22" i="2" s="1"/>
  <c r="F20" i="3"/>
  <c r="J22" i="3"/>
  <c r="J22" i="2" s="1"/>
  <c r="L34" i="5" l="1"/>
  <c r="D17" i="4"/>
  <c r="B7" i="1"/>
  <c r="F24" i="3"/>
  <c r="F24" i="2" s="1"/>
  <c r="J26" i="2" s="1"/>
  <c r="J28" i="2" s="1"/>
  <c r="F16" i="2"/>
  <c r="F20" i="2" s="1"/>
  <c r="G34" i="5"/>
  <c r="H34" i="5"/>
  <c r="L35" i="5"/>
  <c r="B17" i="4" s="1"/>
  <c r="M34" i="5"/>
  <c r="C15" i="4" s="1"/>
  <c r="E16" i="3" s="1"/>
  <c r="E16" i="2" s="1"/>
  <c r="S35" i="5"/>
  <c r="F17" i="4" s="1"/>
  <c r="P35" i="5"/>
  <c r="E17" i="4" s="1"/>
  <c r="J26" i="3"/>
  <c r="G7" i="1" l="1"/>
  <c r="G8" i="1" s="1"/>
  <c r="B8" i="1"/>
  <c r="J28" i="3"/>
  <c r="I29" i="3" s="1"/>
  <c r="J29" i="3" s="1"/>
  <c r="J31" i="3" s="1"/>
  <c r="C7" i="1"/>
  <c r="C8" i="1" s="1"/>
  <c r="B15" i="4"/>
  <c r="D16" i="3" s="1"/>
  <c r="D16" i="2" s="1"/>
  <c r="G35" i="5"/>
  <c r="H35" i="5"/>
  <c r="M35" i="5"/>
  <c r="C17" i="4" s="1"/>
  <c r="B9" i="1" l="1"/>
  <c r="B10" i="1" s="1"/>
  <c r="G10" i="1" l="1"/>
  <c r="I30" i="2"/>
  <c r="J30" i="2" s="1"/>
  <c r="I29" i="2"/>
  <c r="J29" i="2" s="1"/>
  <c r="J31" i="2" s="1"/>
  <c r="G9" i="1"/>
  <c r="G11" i="1" s="1"/>
</calcChain>
</file>

<file path=xl/sharedStrings.xml><?xml version="1.0" encoding="utf-8"?>
<sst xmlns="http://schemas.openxmlformats.org/spreadsheetml/2006/main" count="229" uniqueCount="112">
  <si>
    <t>Rekapitulácia rozpočtu</t>
  </si>
  <si>
    <t>Stavba Výmena umelého trávnika na multifunkčnom ihrisku v obci Kurimka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</si>
  <si>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</si>
  <si>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</si>
  <si>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</si>
  <si>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</si>
  <si>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</si>
  <si>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</si>
  <si>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</si>
  <si>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</si>
  <si>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</si>
  <si>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</si>
  <si>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 xml:space="preserve">Výmena umelého travnika na multifunkčnom ihrisku </t>
  </si>
  <si>
    <t>Krycí list rozpočtu</t>
  </si>
  <si>
    <t xml:space="preserve">Miesto:  </t>
  </si>
  <si>
    <t xml:space="preserve">Objekt Výmena umelého travnika na multifunkčnom ihrisku </t>
  </si>
  <si>
    <t xml:space="preserve">Ks: </t>
  </si>
  <si>
    <t xml:space="preserve">Zákazka: </t>
  </si>
  <si>
    <t>Spracoval: Pavlušová</t>
  </si>
  <si>
    <t xml:space="preserve">Dňa </t>
  </si>
  <si>
    <t>Odberateľ: OBEC KURIMKA</t>
  </si>
  <si>
    <t xml:space="preserve">IČO: </t>
  </si>
  <si>
    <t xml:space="preserve">DIČ: </t>
  </si>
  <si>
    <t>Dodávateľ: VÝBEROVÉ KONANIE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</si>
  <si>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</si>
  <si>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</si>
  <si>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</si>
  <si>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</si>
  <si>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</si>
  <si>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</si>
  <si>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</si>
  <si>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</si>
  <si>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</si>
  <si>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</si>
  <si>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</si>
  <si>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</si>
  <si>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</si>
  <si>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</si>
  <si>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</si>
  <si>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</si>
  <si>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</si>
  <si>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</si>
  <si>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</si>
  <si>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</si>
  <si>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</si>
  <si>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</si>
  <si>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</si>
  <si>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</si>
  <si>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</si>
  <si>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</si>
  <si>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</si>
  <si>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</si>
  <si>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</si>
  <si>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</si>
  <si>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</si>
  <si>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</si>
  <si>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</si>
  <si>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</si>
  <si>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</si>
  <si>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</si>
  <si>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</si>
  <si>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</si>
  <si>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</si>
  <si>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ZEMNÉ PRÁCE</t>
  </si>
  <si>
    <t>SPEVNENÉ PLOCHY</t>
  </si>
  <si>
    <t>OSTATNÉ PRÁCE</t>
  </si>
  <si>
    <t>PRESUNY HMÔT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</si>
  <si>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</si>
  <si>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</si>
  <si>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</si>
  <si>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</si>
  <si>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</si>
  <si>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</si>
  <si>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</si>
  <si>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</si>
  <si>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</si>
  <si>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</si>
  <si>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 1/A 1</t>
  </si>
  <si>
    <t xml:space="preserve"> 121101121</t>
  </si>
  <si>
    <t>Odstránenie ornice do 100 m3 s vodorovným premiestnením na hromady a so zložením na vzdialenosť do 100 m</t>
  </si>
  <si>
    <t>m3</t>
  </si>
  <si>
    <t xml:space="preserve"> 122201101</t>
  </si>
  <si>
    <t>Odkopávka a prekopávka nezapažená v hornine 3, do 100 m3</t>
  </si>
  <si>
    <t xml:space="preserve"> 122201109</t>
  </si>
  <si>
    <t>Odkopávky a prekopávky nezapažené. Príplatok k cenám za lepivosť horniny</t>
  </si>
  <si>
    <t xml:space="preserve"> 162501101</t>
  </si>
  <si>
    <t>Vodorovné premiestnenie výkopku tr.1-4 do 2500 m</t>
  </si>
  <si>
    <t xml:space="preserve"> 167101101</t>
  </si>
  <si>
    <t>Nakladanie neuľahnutého výkopku z hornín tr.1-4 do 100 m3</t>
  </si>
  <si>
    <t xml:space="preserve"> 171201201</t>
  </si>
  <si>
    <t>Uloženie sypaniny na skládky do 100 m3</t>
  </si>
  <si>
    <t xml:space="preserve"> 181101102</t>
  </si>
  <si>
    <t>Úprava pláne v zárezoch v hornine 1-4 so zhutnením</t>
  </si>
  <si>
    <t>m2</t>
  </si>
  <si>
    <t>221/A 1</t>
  </si>
  <si>
    <t xml:space="preserve"> 564231111</t>
  </si>
  <si>
    <t>Podklad alebo podsyp zo štrkopiesku s rozprestretím, vlhčením a zhutnením po zhutnení hr.100 mm</t>
  </si>
  <si>
    <t xml:space="preserve"> 564731111</t>
  </si>
  <si>
    <t>Podklad alebo kryt z kameniva hrubého drveného veľ.16- 32 mm s rozprestretím a zhutn.hr.100 mm</t>
  </si>
  <si>
    <t xml:space="preserve"> 564801112</t>
  </si>
  <si>
    <t>Podklad zo štrkodrviny s rozprestrením a zhutnením, hr.po zhutnení 40 mm</t>
  </si>
  <si>
    <t xml:space="preserve"> 914001116</t>
  </si>
  <si>
    <t>Umelý trávník multifunkčný plnený pieskom kremičitým D+M vrátanie čiarovania na volejbal, fudbal a tenis</t>
  </si>
  <si>
    <t xml:space="preserve"> 998222011</t>
  </si>
  <si>
    <t>Presun hmôt pre pozemné komunikácie s krytom z kameniva (8222, 8225) akejkoľvek dĺžky objektu</t>
  </si>
  <si>
    <t>t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</si>
  <si>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</si>
  <si>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</si>
  <si>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</si>
  <si>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</si>
  <si>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</si>
  <si>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 xml:space="preserve">Dátum: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</si>
</sst>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"/>
  <sheetViews>
    <sheetView tabSelected="1" workbookViewId="0"/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70" t="s">
        <v>12</v>
      </c>
      <c r="B7" s="77">
        <f>'SO 4105'!I35-Rekapitulácia!D7</f>
        <v>0</v>
      </c>
      <c r="C7" s="77">
        <f>'Kryci_list 4105'!J26</f>
        <v>0</v>
      </c>
      <c r="D7" s="77">
        <v>0</v>
      </c>
      <c r="E7" s="77">
        <f>'Kryci_list 4105'!J17</f>
        <v>0</v>
      </c>
      <c r="F7" s="77">
        <v>0</v>
      </c>
      <c r="G7" s="77">
        <f>B7+C7+D7+E7+F7</f>
        <v>0</v>
      </c>
      <c r="K7">
        <f>'SO 4105'!K35</f>
        <v>0</v>
      </c>
      <c r="Q7">
        <v>30.126000000000001</v>
      </c>
    </row>
    <row r="8" spans="1:26" x14ac:dyDescent="0.25">
      <c r="A8" s="183" t="s">
        <v>106</v>
      </c>
      <c r="B8" s="184">
        <f>SUM(B7:B7)</f>
        <v>0</v>
      </c>
      <c r="C8" s="184">
        <f>SUM(C7:C7)</f>
        <v>0</v>
      </c>
      <c r="D8" s="184">
        <f>SUM(D7:D7)</f>
        <v>0</v>
      </c>
      <c r="E8" s="184">
        <f>SUM(E7:E7)</f>
        <v>0</v>
      </c>
      <c r="F8" s="184">
        <f>SUM(F7:F7)</f>
        <v>0</v>
      </c>
      <c r="G8" s="184">
        <f>SUM(G7:G7)-SUM(Z7:Z7)</f>
        <v>0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 x14ac:dyDescent="0.25">
      <c r="A9" s="181" t="s">
        <v>107</v>
      </c>
      <c r="B9" s="182">
        <f>G8-SUM(Rekapitulácia!K7:'Rekapitulácia'!K7)*1</f>
        <v>0</v>
      </c>
      <c r="C9" s="182"/>
      <c r="D9" s="182"/>
      <c r="E9" s="182"/>
      <c r="F9" s="182"/>
      <c r="G9" s="182">
        <f>ROUND(((ROUND(B9,2)*20)/100),2)*1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x14ac:dyDescent="0.25">
      <c r="A10" s="5" t="s">
        <v>108</v>
      </c>
      <c r="B10" s="179">
        <f>(G8-B9)</f>
        <v>0</v>
      </c>
      <c r="C10" s="179"/>
      <c r="D10" s="179"/>
      <c r="E10" s="179"/>
      <c r="F10" s="179"/>
      <c r="G10" s="179">
        <f>ROUND(((ROUND(B10,2)*0)/100),2)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5" t="s">
        <v>109</v>
      </c>
      <c r="B11" s="179"/>
      <c r="C11" s="179"/>
      <c r="D11" s="179"/>
      <c r="E11" s="179"/>
      <c r="F11" s="179"/>
      <c r="G11" s="179">
        <f>SUM(G8:G10)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0"/>
      <c r="B12" s="180"/>
      <c r="C12" s="180"/>
      <c r="D12" s="180"/>
      <c r="E12" s="180"/>
      <c r="F12" s="180"/>
      <c r="G12" s="180"/>
    </row>
    <row r="13" spans="1:26" x14ac:dyDescent="0.25">
      <c r="A13" s="10"/>
      <c r="B13" s="180"/>
      <c r="C13" s="180"/>
      <c r="D13" s="180"/>
      <c r="E13" s="180"/>
      <c r="F13" s="180"/>
      <c r="G13" s="180"/>
    </row>
    <row r="14" spans="1:26" x14ac:dyDescent="0.25">
      <c r="A14" s="10"/>
      <c r="B14" s="180"/>
      <c r="C14" s="180"/>
      <c r="D14" s="180"/>
      <c r="E14" s="180"/>
      <c r="F14" s="180"/>
      <c r="G14" s="180"/>
    </row>
    <row r="15" spans="1:26" x14ac:dyDescent="0.25">
      <c r="A15" s="10"/>
      <c r="B15" s="180"/>
      <c r="C15" s="180"/>
      <c r="D15" s="180"/>
      <c r="E15" s="180"/>
      <c r="F15" s="180"/>
      <c r="G15" s="180"/>
    </row>
    <row r="16" spans="1:26" x14ac:dyDescent="0.25">
      <c r="A16" s="10"/>
      <c r="B16" s="180"/>
      <c r="C16" s="180"/>
      <c r="D16" s="180"/>
      <c r="E16" s="180"/>
      <c r="F16" s="180"/>
      <c r="G16" s="180"/>
    </row>
    <row r="17" spans="1:7" x14ac:dyDescent="0.25">
      <c r="A17" s="10"/>
      <c r="B17" s="180"/>
      <c r="C17" s="180"/>
      <c r="D17" s="180"/>
      <c r="E17" s="180"/>
      <c r="F17" s="180"/>
      <c r="G17" s="180"/>
    </row>
    <row r="18" spans="1:7" x14ac:dyDescent="0.25">
      <c r="A18" s="10"/>
      <c r="B18" s="180"/>
      <c r="C18" s="180"/>
      <c r="D18" s="180"/>
      <c r="E18" s="180"/>
      <c r="F18" s="180"/>
      <c r="G18" s="180"/>
    </row>
    <row r="19" spans="1:7" x14ac:dyDescent="0.25">
      <c r="A19" s="10"/>
      <c r="B19" s="180"/>
      <c r="C19" s="180"/>
      <c r="D19" s="180"/>
      <c r="E19" s="180"/>
      <c r="F19" s="180"/>
      <c r="G19" s="180"/>
    </row>
    <row r="20" spans="1:7" x14ac:dyDescent="0.25">
      <c r="A20" s="10"/>
      <c r="B20" s="180"/>
      <c r="C20" s="180"/>
      <c r="D20" s="180"/>
      <c r="E20" s="180"/>
      <c r="F20" s="180"/>
      <c r="G20" s="180"/>
    </row>
    <row r="21" spans="1:7" x14ac:dyDescent="0.25">
      <c r="A21" s="10"/>
      <c r="B21" s="180"/>
      <c r="C21" s="180"/>
      <c r="D21" s="180"/>
      <c r="E21" s="180"/>
      <c r="F21" s="180"/>
      <c r="G21" s="180"/>
    </row>
    <row r="22" spans="1:7" x14ac:dyDescent="0.25">
      <c r="A22" s="10"/>
      <c r="B22" s="180"/>
      <c r="C22" s="180"/>
      <c r="D22" s="180"/>
      <c r="E22" s="180"/>
      <c r="F22" s="180"/>
      <c r="G22" s="180"/>
    </row>
    <row r="23" spans="1:7" x14ac:dyDescent="0.25">
      <c r="A23" s="10"/>
      <c r="B23" s="180"/>
      <c r="C23" s="180"/>
      <c r="D23" s="180"/>
      <c r="E23" s="180"/>
      <c r="F23" s="180"/>
      <c r="G23" s="180"/>
    </row>
    <row r="24" spans="1:7" x14ac:dyDescent="0.25">
      <c r="A24" s="10"/>
      <c r="B24" s="180"/>
      <c r="C24" s="180"/>
      <c r="D24" s="180"/>
      <c r="E24" s="180"/>
      <c r="F24" s="180"/>
      <c r="G24" s="180"/>
    </row>
    <row r="25" spans="1:7" x14ac:dyDescent="0.25">
      <c r="A25" s="10"/>
      <c r="B25" s="180"/>
      <c r="C25" s="180"/>
      <c r="D25" s="180"/>
      <c r="E25" s="180"/>
      <c r="F25" s="180"/>
      <c r="G25" s="180"/>
    </row>
    <row r="26" spans="1:7" x14ac:dyDescent="0.25">
      <c r="A26" s="10"/>
      <c r="B26" s="180"/>
      <c r="C26" s="180"/>
      <c r="D26" s="180"/>
      <c r="E26" s="180"/>
      <c r="F26" s="180"/>
      <c r="G26" s="180"/>
    </row>
    <row r="27" spans="1:7" x14ac:dyDescent="0.25">
      <c r="A27" s="10"/>
      <c r="B27" s="180"/>
      <c r="C27" s="180"/>
      <c r="D27" s="180"/>
      <c r="E27" s="180"/>
      <c r="F27" s="180"/>
      <c r="G27" s="180"/>
    </row>
    <row r="28" spans="1:7" x14ac:dyDescent="0.25">
      <c r="A28" s="10"/>
      <c r="B28" s="180"/>
      <c r="C28" s="180"/>
      <c r="D28" s="180"/>
      <c r="E28" s="180"/>
      <c r="F28" s="180"/>
      <c r="G28" s="180"/>
    </row>
    <row r="29" spans="1:7" x14ac:dyDescent="0.25">
      <c r="A29" s="10"/>
      <c r="B29" s="180"/>
      <c r="C29" s="180"/>
      <c r="D29" s="180"/>
      <c r="E29" s="180"/>
      <c r="F29" s="180"/>
      <c r="G29" s="180"/>
    </row>
    <row r="30" spans="1:7" x14ac:dyDescent="0.25">
      <c r="A30" s="10"/>
      <c r="B30" s="180"/>
      <c r="C30" s="180"/>
      <c r="D30" s="180"/>
      <c r="E30" s="180"/>
      <c r="F30" s="180"/>
      <c r="G30" s="180"/>
    </row>
    <row r="31" spans="1:7" x14ac:dyDescent="0.25">
      <c r="A31" s="10"/>
      <c r="B31" s="180"/>
      <c r="C31" s="180"/>
      <c r="D31" s="180"/>
      <c r="E31" s="180"/>
      <c r="F31" s="180"/>
      <c r="G31" s="180"/>
    </row>
    <row r="32" spans="1:7" x14ac:dyDescent="0.25">
      <c r="A32" s="10"/>
      <c r="B32" s="180"/>
      <c r="C32" s="180"/>
      <c r="D32" s="180"/>
      <c r="E32" s="180"/>
      <c r="F32" s="180"/>
      <c r="G32" s="180"/>
    </row>
    <row r="33" spans="1:7" x14ac:dyDescent="0.25">
      <c r="A33" s="10"/>
      <c r="B33" s="180"/>
      <c r="C33" s="180"/>
      <c r="D33" s="180"/>
      <c r="E33" s="180"/>
      <c r="F33" s="180"/>
      <c r="G33" s="180"/>
    </row>
    <row r="34" spans="1:7" x14ac:dyDescent="0.25">
      <c r="A34" s="1"/>
      <c r="B34" s="149"/>
      <c r="C34" s="149"/>
      <c r="D34" s="149"/>
      <c r="E34" s="149"/>
      <c r="F34" s="149"/>
      <c r="G34" s="149"/>
    </row>
    <row r="35" spans="1:7" x14ac:dyDescent="0.25">
      <c r="A35" s="1"/>
      <c r="B35" s="149"/>
      <c r="C35" s="149"/>
      <c r="D35" s="149"/>
      <c r="E35" s="149"/>
      <c r="F35" s="149"/>
      <c r="G35" s="149"/>
    </row>
    <row r="36" spans="1:7" x14ac:dyDescent="0.25">
      <c r="A36" s="1"/>
      <c r="B36" s="149"/>
      <c r="C36" s="149"/>
      <c r="D36" s="149"/>
      <c r="E36" s="149"/>
      <c r="F36" s="149"/>
      <c r="G36" s="149"/>
    </row>
    <row r="37" spans="1:7" x14ac:dyDescent="0.25">
      <c r="A37" s="1"/>
      <c r="B37" s="149"/>
      <c r="C37" s="149"/>
      <c r="D37" s="149"/>
      <c r="E37" s="149"/>
      <c r="F37" s="149"/>
      <c r="G37" s="149"/>
    </row>
    <row r="38" spans="1:7" x14ac:dyDescent="0.25">
      <c r="A38" s="1"/>
      <c r="B38" s="149"/>
      <c r="C38" s="149"/>
      <c r="D38" s="149"/>
      <c r="E38" s="149"/>
      <c r="F38" s="149"/>
      <c r="G38" s="149"/>
    </row>
    <row r="39" spans="1:7" x14ac:dyDescent="0.25">
      <c r="A39" s="1"/>
      <c r="B39" s="149"/>
      <c r="C39" s="149"/>
      <c r="D39" s="149"/>
      <c r="E39" s="149"/>
      <c r="F39" s="149"/>
      <c r="G39" s="149"/>
    </row>
    <row r="40" spans="1:7" x14ac:dyDescent="0.25">
      <c r="A40" s="1"/>
      <c r="B40" s="149"/>
      <c r="C40" s="149"/>
      <c r="D40" s="149"/>
      <c r="E40" s="149"/>
      <c r="F40" s="149"/>
      <c r="G40" s="149"/>
    </row>
    <row r="41" spans="1:7" x14ac:dyDescent="0.25">
      <c r="A41" s="1"/>
      <c r="B41" s="149"/>
      <c r="C41" s="149"/>
      <c r="D41" s="149"/>
      <c r="E41" s="149"/>
      <c r="F41" s="149"/>
      <c r="G41" s="149"/>
    </row>
    <row r="42" spans="1:7" x14ac:dyDescent="0.25">
      <c r="A42" s="1"/>
      <c r="B42" s="149"/>
      <c r="C42" s="149"/>
      <c r="D42" s="149"/>
      <c r="E42" s="149"/>
      <c r="F42" s="149"/>
      <c r="G42" s="149"/>
    </row>
    <row r="43" spans="1:7" x14ac:dyDescent="0.25">
      <c r="A43" s="1"/>
      <c r="B43" s="149"/>
      <c r="C43" s="149"/>
      <c r="D43" s="149"/>
      <c r="E43" s="149"/>
      <c r="F43" s="149"/>
      <c r="G43" s="149"/>
    </row>
    <row r="44" spans="1:7" x14ac:dyDescent="0.25">
      <c r="A44" s="1"/>
      <c r="B44" s="149"/>
      <c r="C44" s="149"/>
      <c r="D44" s="149"/>
      <c r="E44" s="149"/>
      <c r="F44" s="149"/>
      <c r="G44" s="149"/>
    </row>
    <row r="45" spans="1:7" x14ac:dyDescent="0.25">
      <c r="A45" s="1"/>
      <c r="B45" s="149"/>
      <c r="C45" s="149"/>
      <c r="D45" s="149"/>
      <c r="E45" s="149"/>
      <c r="F45" s="149"/>
      <c r="G45" s="149"/>
    </row>
    <row r="46" spans="1:7" x14ac:dyDescent="0.25">
      <c r="A46" s="1"/>
      <c r="B46" s="149"/>
      <c r="C46" s="149"/>
      <c r="D46" s="149"/>
      <c r="E46" s="149"/>
      <c r="F46" s="149"/>
      <c r="G46" s="149"/>
    </row>
    <row r="47" spans="1:7" x14ac:dyDescent="0.25">
      <c r="A47" s="1"/>
      <c r="B47" s="149"/>
      <c r="C47" s="149"/>
      <c r="D47" s="149"/>
      <c r="E47" s="149"/>
      <c r="F47" s="149"/>
      <c r="G47" s="149"/>
    </row>
    <row r="48" spans="1:7" x14ac:dyDescent="0.25">
      <c r="A48" s="1"/>
      <c r="B48" s="149"/>
      <c r="C48" s="149"/>
      <c r="D48" s="149"/>
      <c r="E48" s="149"/>
      <c r="F48" s="149"/>
      <c r="G48" s="149"/>
    </row>
    <row r="49" spans="1:7" x14ac:dyDescent="0.25">
      <c r="A49" s="1"/>
      <c r="B49" s="149"/>
      <c r="C49" s="149"/>
      <c r="D49" s="149"/>
      <c r="E49" s="149"/>
      <c r="F49" s="149"/>
      <c r="G49" s="149"/>
    </row>
    <row r="50" spans="1:7" x14ac:dyDescent="0.25">
      <c r="A50" s="1"/>
      <c r="B50" s="149"/>
      <c r="C50" s="149"/>
      <c r="D50" s="149"/>
      <c r="E50" s="149"/>
      <c r="F50" s="149"/>
      <c r="G50" s="149"/>
    </row>
    <row r="51" spans="1:7" x14ac:dyDescent="0.25">
      <c r="B51" s="178"/>
      <c r="C51" s="178"/>
      <c r="D51" s="178"/>
      <c r="E51" s="178"/>
      <c r="F51" s="178"/>
      <c r="G51" s="178"/>
    </row>
    <row r="52" spans="1:7" x14ac:dyDescent="0.25">
      <c r="B52" s="178"/>
      <c r="C52" s="178"/>
      <c r="D52" s="178"/>
      <c r="E52" s="178"/>
      <c r="F52" s="178"/>
      <c r="G52" s="178"/>
    </row>
    <row r="53" spans="1:7" x14ac:dyDescent="0.25">
      <c r="B53" s="178"/>
      <c r="C53" s="178"/>
      <c r="D53" s="178"/>
      <c r="E53" s="178"/>
      <c r="F53" s="178"/>
      <c r="G53" s="178"/>
    </row>
    <row r="54" spans="1:7" x14ac:dyDescent="0.25">
      <c r="B54" s="178"/>
      <c r="C54" s="178"/>
      <c r="D54" s="178"/>
      <c r="E54" s="178"/>
      <c r="F54" s="178"/>
      <c r="G54" s="178"/>
    </row>
    <row r="55" spans="1:7" x14ac:dyDescent="0.25">
      <c r="B55" s="178"/>
      <c r="C55" s="178"/>
      <c r="D55" s="178"/>
      <c r="E55" s="178"/>
      <c r="F55" s="178"/>
      <c r="G55" s="178"/>
    </row>
    <row r="56" spans="1:7" x14ac:dyDescent="0.25">
      <c r="B56" s="178"/>
      <c r="C56" s="178"/>
      <c r="D56" s="178"/>
      <c r="E56" s="178"/>
      <c r="F56" s="178"/>
      <c r="G56" s="178"/>
    </row>
    <row r="57" spans="1:7" x14ac:dyDescent="0.25">
      <c r="B57" s="178"/>
      <c r="C57" s="178"/>
      <c r="D57" s="178"/>
      <c r="E57" s="178"/>
      <c r="F57" s="178"/>
      <c r="G57" s="178"/>
    </row>
    <row r="58" spans="1:7" x14ac:dyDescent="0.25">
      <c r="B58" s="178"/>
      <c r="C58" s="178"/>
      <c r="D58" s="178"/>
      <c r="E58" s="178"/>
      <c r="F58" s="178"/>
      <c r="G58" s="178"/>
    </row>
    <row r="59" spans="1:7" x14ac:dyDescent="0.25">
      <c r="B59" s="178"/>
      <c r="C59" s="178"/>
      <c r="D59" s="178"/>
      <c r="E59" s="178"/>
      <c r="F59" s="178"/>
      <c r="G59" s="178"/>
    </row>
    <row r="60" spans="1:7" x14ac:dyDescent="0.25">
      <c r="B60" s="178"/>
      <c r="C60" s="178"/>
      <c r="D60" s="178"/>
      <c r="E60" s="178"/>
      <c r="F60" s="178"/>
      <c r="G60" s="178"/>
    </row>
    <row r="61" spans="1:7" x14ac:dyDescent="0.25">
      <c r="B61" s="178"/>
      <c r="C61" s="178"/>
      <c r="D61" s="178"/>
      <c r="E61" s="178"/>
      <c r="F61" s="178"/>
      <c r="G61" s="178"/>
    </row>
    <row r="62" spans="1:7" x14ac:dyDescent="0.25">
      <c r="B62" s="178"/>
      <c r="C62" s="178"/>
      <c r="D62" s="178"/>
      <c r="E62" s="178"/>
      <c r="F62" s="178"/>
      <c r="G62" s="178"/>
    </row>
    <row r="63" spans="1:7" x14ac:dyDescent="0.25">
      <c r="B63" s="178"/>
      <c r="C63" s="178"/>
      <c r="D63" s="178"/>
      <c r="E63" s="178"/>
      <c r="F63" s="178"/>
      <c r="G63" s="178"/>
    </row>
    <row r="64" spans="1:7" x14ac:dyDescent="0.25">
      <c r="B64" s="178"/>
      <c r="C64" s="178"/>
      <c r="D64" s="178"/>
      <c r="E64" s="178"/>
      <c r="F64" s="178"/>
      <c r="G64" s="178"/>
    </row>
    <row r="65" spans="2:7" x14ac:dyDescent="0.25">
      <c r="B65" s="178"/>
      <c r="C65" s="178"/>
      <c r="D65" s="178"/>
      <c r="E65" s="178"/>
      <c r="F65" s="178"/>
      <c r="G65" s="178"/>
    </row>
    <row r="66" spans="2:7" x14ac:dyDescent="0.25">
      <c r="B66" s="178"/>
      <c r="C66" s="178"/>
      <c r="D66" s="178"/>
      <c r="E66" s="178"/>
      <c r="F66" s="178"/>
      <c r="G66" s="178"/>
    </row>
    <row r="67" spans="2:7" x14ac:dyDescent="0.25">
      <c r="B67" s="178"/>
      <c r="C67" s="178"/>
      <c r="D67" s="178"/>
      <c r="E67" s="178"/>
      <c r="F67" s="178"/>
      <c r="G67" s="178"/>
    </row>
    <row r="68" spans="2:7" x14ac:dyDescent="0.25">
      <c r="B68" s="178"/>
      <c r="C68" s="178"/>
      <c r="D68" s="178"/>
      <c r="E68" s="178"/>
      <c r="F68" s="178"/>
      <c r="G68" s="178"/>
    </row>
    <row r="69" spans="2:7" x14ac:dyDescent="0.25">
      <c r="B69" s="178"/>
      <c r="C69" s="178"/>
      <c r="D69" s="178"/>
      <c r="E69" s="178"/>
      <c r="F69" s="178"/>
      <c r="G69" s="178"/>
    </row>
    <row r="70" spans="2:7" x14ac:dyDescent="0.25">
      <c r="B70" s="178"/>
      <c r="C70" s="178"/>
      <c r="D70" s="178"/>
      <c r="E70" s="178"/>
      <c r="F70" s="178"/>
      <c r="G70" s="178"/>
    </row>
    <row r="71" spans="2:7" x14ac:dyDescent="0.25">
      <c r="B71" s="178"/>
      <c r="C71" s="178"/>
      <c r="D71" s="178"/>
      <c r="E71" s="178"/>
      <c r="F71" s="178"/>
      <c r="G71" s="178"/>
    </row>
    <row r="72" spans="2:7" x14ac:dyDescent="0.25">
      <c r="B72" s="178"/>
      <c r="C72" s="178"/>
      <c r="D72" s="178"/>
      <c r="E72" s="178"/>
      <c r="F72" s="178"/>
      <c r="G72" s="178"/>
    </row>
    <row r="73" spans="2:7" x14ac:dyDescent="0.25">
      <c r="B73" s="178"/>
      <c r="C73" s="178"/>
      <c r="D73" s="178"/>
      <c r="E73" s="178"/>
      <c r="F73" s="178"/>
      <c r="G73" s="178"/>
    </row>
    <row r="74" spans="2:7" x14ac:dyDescent="0.25">
      <c r="B74" s="178"/>
      <c r="C74" s="178"/>
      <c r="D74" s="178"/>
      <c r="E74" s="178"/>
      <c r="F74" s="178"/>
      <c r="G74" s="178"/>
    </row>
    <row r="75" spans="2:7" x14ac:dyDescent="0.25">
      <c r="B75" s="178"/>
      <c r="C75" s="178"/>
      <c r="D75" s="178"/>
      <c r="E75" s="178"/>
      <c r="F75" s="178"/>
      <c r="G75" s="178"/>
    </row>
    <row r="76" spans="2:7" x14ac:dyDescent="0.25">
      <c r="B76" s="178"/>
      <c r="C76" s="178"/>
      <c r="D76" s="178"/>
      <c r="E76" s="178"/>
      <c r="F76" s="178"/>
      <c r="G76" s="178"/>
    </row>
    <row r="77" spans="2:7" x14ac:dyDescent="0.25">
      <c r="B77" s="178"/>
      <c r="C77" s="178"/>
      <c r="D77" s="178"/>
      <c r="E77" s="178"/>
      <c r="F77" s="178"/>
      <c r="G77" s="178"/>
    </row>
    <row r="78" spans="2:7" x14ac:dyDescent="0.25">
      <c r="B78" s="178"/>
      <c r="C78" s="178"/>
      <c r="D78" s="178"/>
      <c r="E78" s="178"/>
      <c r="F78" s="178"/>
      <c r="G78" s="178"/>
    </row>
    <row r="79" spans="2:7" x14ac:dyDescent="0.25">
      <c r="B79" s="178"/>
      <c r="C79" s="178"/>
      <c r="D79" s="178"/>
      <c r="E79" s="178"/>
      <c r="F79" s="178"/>
      <c r="G79" s="178"/>
    </row>
    <row r="80" spans="2:7" x14ac:dyDescent="0.25">
      <c r="B80" s="178"/>
      <c r="C80" s="178"/>
      <c r="D80" s="178"/>
      <c r="E80" s="178"/>
      <c r="F80" s="178"/>
      <c r="G80" s="178"/>
    </row>
    <row r="81" spans="2:7" x14ac:dyDescent="0.25">
      <c r="B81" s="178"/>
      <c r="C81" s="178"/>
      <c r="D81" s="178"/>
      <c r="E81" s="178"/>
      <c r="F81" s="178"/>
      <c r="G81" s="178"/>
    </row>
    <row r="82" spans="2:7" x14ac:dyDescent="0.25">
      <c r="B82" s="178"/>
      <c r="C82" s="178"/>
      <c r="D82" s="178"/>
      <c r="E82" s="178"/>
      <c r="F82" s="178"/>
      <c r="G82" s="178"/>
    </row>
    <row r="83" spans="2:7" x14ac:dyDescent="0.25">
      <c r="B83" s="178"/>
      <c r="C83" s="178"/>
      <c r="D83" s="178"/>
      <c r="E83" s="178"/>
      <c r="F83" s="178"/>
      <c r="G83" s="178"/>
    </row>
    <row r="84" spans="2:7" x14ac:dyDescent="0.25">
      <c r="B84" s="178"/>
      <c r="C84" s="178"/>
      <c r="D84" s="178"/>
      <c r="E84" s="178"/>
      <c r="F84" s="178"/>
      <c r="G84" s="178"/>
    </row>
    <row r="85" spans="2:7" x14ac:dyDescent="0.25">
      <c r="B85" s="178"/>
      <c r="C85" s="178"/>
      <c r="D85" s="178"/>
      <c r="E85" s="178"/>
      <c r="F85" s="178"/>
      <c r="G85" s="178"/>
    </row>
    <row r="86" spans="2:7" x14ac:dyDescent="0.25">
      <c r="B86" s="178"/>
      <c r="C86" s="178"/>
      <c r="D86" s="178"/>
      <c r="E86" s="178"/>
      <c r="F86" s="178"/>
      <c r="G86" s="178"/>
    </row>
    <row r="87" spans="2:7" x14ac:dyDescent="0.25">
      <c r="B87" s="178"/>
      <c r="C87" s="178"/>
      <c r="D87" s="178"/>
      <c r="E87" s="178"/>
      <c r="F87" s="178"/>
      <c r="G87" s="178"/>
    </row>
    <row r="88" spans="2:7" x14ac:dyDescent="0.25">
      <c r="B88" s="178"/>
      <c r="C88" s="178"/>
      <c r="D88" s="178"/>
      <c r="E88" s="178"/>
      <c r="F88" s="178"/>
      <c r="G88" s="178"/>
    </row>
    <row r="89" spans="2:7" x14ac:dyDescent="0.25">
      <c r="B89" s="178"/>
      <c r="C89" s="178"/>
      <c r="D89" s="178"/>
      <c r="E89" s="178"/>
      <c r="F89" s="178"/>
      <c r="G89" s="178"/>
    </row>
    <row r="90" spans="2:7" x14ac:dyDescent="0.25">
      <c r="B90" s="178"/>
      <c r="C90" s="178"/>
      <c r="D90" s="178"/>
      <c r="E90" s="178"/>
      <c r="F90" s="178"/>
      <c r="G90" s="178"/>
    </row>
    <row r="91" spans="2:7" x14ac:dyDescent="0.25">
      <c r="B91" s="178"/>
      <c r="C91" s="178"/>
      <c r="D91" s="178"/>
      <c r="E91" s="178"/>
      <c r="F91" s="178"/>
      <c r="G91" s="178"/>
    </row>
    <row r="92" spans="2:7" x14ac:dyDescent="0.25">
      <c r="B92" s="178"/>
      <c r="C92" s="178"/>
      <c r="D92" s="178"/>
      <c r="E92" s="178"/>
      <c r="F92" s="178"/>
      <c r="G92" s="178"/>
    </row>
    <row r="93" spans="2:7" x14ac:dyDescent="0.25">
      <c r="B93" s="178"/>
      <c r="C93" s="178"/>
      <c r="D93" s="178"/>
      <c r="E93" s="178"/>
      <c r="F93" s="178"/>
      <c r="G93" s="178"/>
    </row>
    <row r="94" spans="2:7" x14ac:dyDescent="0.25">
      <c r="B94" s="178"/>
      <c r="C94" s="178"/>
      <c r="D94" s="178"/>
      <c r="E94" s="178"/>
      <c r="F94" s="178"/>
      <c r="G94" s="178"/>
    </row>
    <row r="95" spans="2:7" x14ac:dyDescent="0.25">
      <c r="B95" s="178"/>
      <c r="C95" s="178"/>
      <c r="D95" s="178"/>
      <c r="E95" s="178"/>
      <c r="F95" s="178"/>
      <c r="G95" s="178"/>
    </row>
    <row r="96" spans="2:7" x14ac:dyDescent="0.25">
      <c r="B96" s="178"/>
      <c r="C96" s="178"/>
      <c r="D96" s="178"/>
      <c r="E96" s="178"/>
      <c r="F96" s="178"/>
      <c r="G96" s="178"/>
    </row>
    <row r="97" spans="2:7" x14ac:dyDescent="0.25">
      <c r="B97" s="178"/>
      <c r="C97" s="178"/>
      <c r="D97" s="178"/>
      <c r="E97" s="178"/>
      <c r="F97" s="178"/>
      <c r="G97" s="178"/>
    </row>
    <row r="98" spans="2:7" x14ac:dyDescent="0.25">
      <c r="B98" s="178"/>
      <c r="C98" s="178"/>
      <c r="D98" s="178"/>
      <c r="E98" s="178"/>
      <c r="F98" s="178"/>
      <c r="G98" s="178"/>
    </row>
    <row r="99" spans="2:7" x14ac:dyDescent="0.25">
      <c r="B99" s="178"/>
      <c r="C99" s="178"/>
      <c r="D99" s="178"/>
      <c r="E99" s="178"/>
      <c r="F99" s="178"/>
      <c r="G99" s="178"/>
    </row>
    <row r="100" spans="2:7" x14ac:dyDescent="0.25">
      <c r="B100" s="178"/>
      <c r="C100" s="178"/>
      <c r="D100" s="178"/>
      <c r="E100" s="178"/>
      <c r="F100" s="178"/>
      <c r="G100" s="178"/>
    </row>
    <row r="101" spans="2:7" x14ac:dyDescent="0.25">
      <c r="B101" s="178"/>
      <c r="C101" s="178"/>
      <c r="D101" s="178"/>
      <c r="E101" s="178"/>
      <c r="F101" s="178"/>
      <c r="G101" s="178"/>
    </row>
    <row r="102" spans="2:7" x14ac:dyDescent="0.25">
      <c r="B102" s="178"/>
      <c r="C102" s="178"/>
      <c r="D102" s="178"/>
      <c r="E102" s="178"/>
      <c r="F102" s="178"/>
      <c r="G102" s="178"/>
    </row>
    <row r="103" spans="2:7" x14ac:dyDescent="0.25">
      <c r="B103" s="178"/>
      <c r="C103" s="178"/>
      <c r="D103" s="178"/>
      <c r="E103" s="178"/>
      <c r="F103" s="178"/>
      <c r="G103" s="178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1"/>
  <sheetViews>
    <sheetView workbookViewId="0">
      <selection activeCell="J5" sqref="J5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110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16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/>
    </row>
    <row r="6" spans="1:23" ht="18" customHeight="1" thickTop="1" x14ac:dyDescent="0.25">
      <c r="A6" s="11"/>
      <c r="B6" s="56" t="s">
        <v>20</v>
      </c>
      <c r="C6" s="52"/>
      <c r="D6" s="53"/>
      <c r="E6" s="53"/>
      <c r="F6" s="53"/>
      <c r="G6" s="57" t="s">
        <v>21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22</v>
      </c>
      <c r="H7" s="18"/>
      <c r="I7" s="29"/>
      <c r="J7" s="50"/>
    </row>
    <row r="8" spans="1:23" ht="18" customHeight="1" x14ac:dyDescent="0.25">
      <c r="A8" s="11"/>
      <c r="B8" s="45" t="s">
        <v>23</v>
      </c>
      <c r="C8" s="20"/>
      <c r="D8" s="17"/>
      <c r="E8" s="17"/>
      <c r="F8" s="17"/>
      <c r="G8" s="46" t="s">
        <v>21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22</v>
      </c>
      <c r="H9" s="17"/>
      <c r="I9" s="28"/>
      <c r="J9" s="32"/>
    </row>
    <row r="10" spans="1:23" ht="18" customHeight="1" x14ac:dyDescent="0.25">
      <c r="A10" s="11"/>
      <c r="B10" s="45" t="s">
        <v>24</v>
      </c>
      <c r="C10" s="20"/>
      <c r="D10" s="17"/>
      <c r="E10" s="17"/>
      <c r="F10" s="17"/>
      <c r="G10" s="46" t="s">
        <v>21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22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25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30</v>
      </c>
      <c r="H15" s="62" t="s">
        <v>31</v>
      </c>
      <c r="I15" s="27"/>
      <c r="J15" s="55"/>
    </row>
    <row r="16" spans="1:23" ht="18" customHeight="1" x14ac:dyDescent="0.25">
      <c r="A16" s="11"/>
      <c r="B16" s="94">
        <v>1</v>
      </c>
      <c r="C16" s="95" t="s">
        <v>26</v>
      </c>
      <c r="D16" s="96">
        <f>'Kryci_list 4105'!D16</f>
        <v>0</v>
      </c>
      <c r="E16" s="97">
        <f>'Kryci_list 4105'!E16</f>
        <v>0</v>
      </c>
      <c r="F16" s="106">
        <f>'Kryci_list 4105'!F16</f>
        <v>0</v>
      </c>
      <c r="G16" s="60">
        <v>6</v>
      </c>
      <c r="H16" s="115" t="s">
        <v>32</v>
      </c>
      <c r="I16" s="129"/>
      <c r="J16" s="126">
        <f>Rekapitulácia!F8</f>
        <v>0</v>
      </c>
    </row>
    <row r="17" spans="1:10" ht="18" customHeight="1" x14ac:dyDescent="0.25">
      <c r="A17" s="11"/>
      <c r="B17" s="67">
        <v>2</v>
      </c>
      <c r="C17" s="71" t="s">
        <v>27</v>
      </c>
      <c r="D17" s="78">
        <f>'Kryci_list 4105'!D17</f>
        <v>0</v>
      </c>
      <c r="E17" s="76">
        <f>'Kryci_list 4105'!E17</f>
        <v>0</v>
      </c>
      <c r="F17" s="81">
        <f>'Kryci_list 4105'!F17</f>
        <v>0</v>
      </c>
      <c r="G17" s="61">
        <v>7</v>
      </c>
      <c r="H17" s="116" t="s">
        <v>33</v>
      </c>
      <c r="I17" s="129"/>
      <c r="J17" s="127">
        <f>Rekapitulácia!E8</f>
        <v>0</v>
      </c>
    </row>
    <row r="18" spans="1:10" ht="18" customHeight="1" x14ac:dyDescent="0.25">
      <c r="A18" s="11"/>
      <c r="B18" s="68">
        <v>3</v>
      </c>
      <c r="C18" s="72" t="s">
        <v>28</v>
      </c>
      <c r="D18" s="79">
        <f>'Kryci_list 4105'!D18</f>
        <v>0</v>
      </c>
      <c r="E18" s="77">
        <f>'Kryci_list 4105'!E18</f>
        <v>0</v>
      </c>
      <c r="F18" s="82">
        <f>'Kryci_list 4105'!F18</f>
        <v>0</v>
      </c>
      <c r="G18" s="61">
        <v>8</v>
      </c>
      <c r="H18" s="116" t="s">
        <v>34</v>
      </c>
      <c r="I18" s="129"/>
      <c r="J18" s="127">
        <f>Rekapitulácia!D8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29</v>
      </c>
      <c r="D20" s="80"/>
      <c r="E20" s="100"/>
      <c r="F20" s="107">
        <f>SUM(F16:F19)</f>
        <v>0</v>
      </c>
      <c r="G20" s="61">
        <v>10</v>
      </c>
      <c r="H20" s="116" t="s">
        <v>29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43</v>
      </c>
      <c r="D22" s="87"/>
      <c r="E22" s="90"/>
      <c r="F22" s="81">
        <f>'Kryci_list 4105'!F22</f>
        <v>0</v>
      </c>
      <c r="G22" s="60">
        <v>16</v>
      </c>
      <c r="H22" s="115" t="s">
        <v>49</v>
      </c>
      <c r="I22" s="129"/>
      <c r="J22" s="126">
        <f>'Kryci_list 4105'!J22</f>
        <v>0</v>
      </c>
    </row>
    <row r="23" spans="1:10" ht="18" customHeight="1" x14ac:dyDescent="0.25">
      <c r="A23" s="11"/>
      <c r="B23" s="61">
        <v>12</v>
      </c>
      <c r="C23" s="64" t="s">
        <v>44</v>
      </c>
      <c r="D23" s="66"/>
      <c r="E23" s="90"/>
      <c r="F23" s="82">
        <f>'Kryci_list 4105'!F23</f>
        <v>0</v>
      </c>
      <c r="G23" s="61">
        <v>17</v>
      </c>
      <c r="H23" s="116" t="s">
        <v>50</v>
      </c>
      <c r="I23" s="129"/>
      <c r="J23" s="127">
        <f>'Kryci_list 4105'!J23</f>
        <v>0</v>
      </c>
    </row>
    <row r="24" spans="1:10" ht="18" customHeight="1" x14ac:dyDescent="0.25">
      <c r="A24" s="11"/>
      <c r="B24" s="61">
        <v>13</v>
      </c>
      <c r="C24" s="64" t="s">
        <v>45</v>
      </c>
      <c r="D24" s="66"/>
      <c r="E24" s="90"/>
      <c r="F24" s="82">
        <f>'Kryci_list 4105'!F24</f>
        <v>0</v>
      </c>
      <c r="G24" s="61">
        <v>18</v>
      </c>
      <c r="H24" s="116" t="s">
        <v>51</v>
      </c>
      <c r="I24" s="129"/>
      <c r="J24" s="127">
        <f>'Kryci_list 4105'!J24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29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57</v>
      </c>
      <c r="D27" s="136"/>
      <c r="E27" s="102"/>
      <c r="F27" s="30"/>
      <c r="G27" s="109" t="s">
        <v>35</v>
      </c>
      <c r="H27" s="104" t="s">
        <v>36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37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38</v>
      </c>
      <c r="I29" s="123">
        <f>Rekapitulácia!B9</f>
        <v>0</v>
      </c>
      <c r="J29" s="119">
        <f>ROUND(((ROUND(I29,2)*20)/100),2)*1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39</v>
      </c>
      <c r="I30" s="89">
        <f>Rekapitulácia!B10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40</v>
      </c>
      <c r="I31" s="28"/>
      <c r="J31" s="189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5" t="s">
        <v>41</v>
      </c>
      <c r="H32" s="186"/>
      <c r="I32" s="187"/>
      <c r="J32" s="188"/>
    </row>
    <row r="33" spans="1:10" ht="18" customHeight="1" thickTop="1" x14ac:dyDescent="0.25">
      <c r="A33" s="11"/>
      <c r="B33" s="101"/>
      <c r="C33" s="102"/>
      <c r="D33" s="141" t="s">
        <v>55</v>
      </c>
      <c r="E33" s="15"/>
      <c r="F33" s="15"/>
      <c r="G33" s="14"/>
      <c r="H33" s="141" t="s">
        <v>56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1"/>
  <sheetViews>
    <sheetView workbookViewId="0">
      <selection activeCell="J5" sqref="J5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40" t="s">
        <v>15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16</v>
      </c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/>
    </row>
    <row r="6" spans="1:23" ht="18" customHeight="1" thickTop="1" x14ac:dyDescent="0.25">
      <c r="A6" s="11"/>
      <c r="B6" s="56" t="s">
        <v>20</v>
      </c>
      <c r="C6" s="52"/>
      <c r="D6" s="53"/>
      <c r="E6" s="53"/>
      <c r="F6" s="53"/>
      <c r="G6" s="57" t="s">
        <v>21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22</v>
      </c>
      <c r="H7" s="18"/>
      <c r="I7" s="29"/>
      <c r="J7" s="50"/>
    </row>
    <row r="8" spans="1:23" ht="18" customHeight="1" x14ac:dyDescent="0.25">
      <c r="A8" s="11"/>
      <c r="B8" s="45" t="s">
        <v>23</v>
      </c>
      <c r="C8" s="20"/>
      <c r="D8" s="17"/>
      <c r="E8" s="17"/>
      <c r="F8" s="17"/>
      <c r="G8" s="46" t="s">
        <v>21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22</v>
      </c>
      <c r="H9" s="17"/>
      <c r="I9" s="28"/>
      <c r="J9" s="32"/>
    </row>
    <row r="10" spans="1:23" ht="18" customHeight="1" x14ac:dyDescent="0.25">
      <c r="A10" s="11"/>
      <c r="B10" s="45" t="s">
        <v>24</v>
      </c>
      <c r="C10" s="20"/>
      <c r="D10" s="17"/>
      <c r="E10" s="17"/>
      <c r="F10" s="17"/>
      <c r="G10" s="46" t="s">
        <v>21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22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25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30</v>
      </c>
      <c r="H15" s="62" t="s">
        <v>31</v>
      </c>
      <c r="I15" s="27"/>
      <c r="J15" s="55"/>
    </row>
    <row r="16" spans="1:23" ht="18" customHeight="1" x14ac:dyDescent="0.25">
      <c r="A16" s="11"/>
      <c r="B16" s="94">
        <v>1</v>
      </c>
      <c r="C16" s="95" t="s">
        <v>26</v>
      </c>
      <c r="D16" s="96">
        <f>'Rekap 4105'!B15</f>
        <v>0</v>
      </c>
      <c r="E16" s="97">
        <f>'Rekap 4105'!C15</f>
        <v>0</v>
      </c>
      <c r="F16" s="106">
        <f>'Rekap 4105'!D15</f>
        <v>0</v>
      </c>
      <c r="G16" s="60">
        <v>6</v>
      </c>
      <c r="H16" s="115" t="s">
        <v>32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27</v>
      </c>
      <c r="D17" s="78"/>
      <c r="E17" s="76"/>
      <c r="F17" s="81"/>
      <c r="G17" s="61">
        <v>7</v>
      </c>
      <c r="H17" s="116" t="s">
        <v>33</v>
      </c>
      <c r="I17" s="129"/>
      <c r="J17" s="127">
        <f>'SO 4105'!Z35</f>
        <v>0</v>
      </c>
    </row>
    <row r="18" spans="1:26" ht="18" customHeight="1" x14ac:dyDescent="0.25">
      <c r="A18" s="11"/>
      <c r="B18" s="68">
        <v>3</v>
      </c>
      <c r="C18" s="72" t="s">
        <v>28</v>
      </c>
      <c r="D18" s="79"/>
      <c r="E18" s="77"/>
      <c r="F18" s="82"/>
      <c r="G18" s="61">
        <v>8</v>
      </c>
      <c r="H18" s="116" t="s">
        <v>34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29</v>
      </c>
      <c r="D20" s="80"/>
      <c r="E20" s="100"/>
      <c r="F20" s="107">
        <f>SUM(F16:F19)</f>
        <v>0</v>
      </c>
      <c r="G20" s="61">
        <v>10</v>
      </c>
      <c r="H20" s="116" t="s">
        <v>29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43</v>
      </c>
      <c r="D22" s="87"/>
      <c r="E22" s="89" t="s">
        <v>46</v>
      </c>
      <c r="F22" s="81">
        <f>((F16*U22*0)+(F17*V22*0)+(F18*W22*0))/100</f>
        <v>0</v>
      </c>
      <c r="G22" s="60">
        <v>16</v>
      </c>
      <c r="H22" s="115" t="s">
        <v>49</v>
      </c>
      <c r="I22" s="130" t="s">
        <v>46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44</v>
      </c>
      <c r="D23" s="66"/>
      <c r="E23" s="89" t="s">
        <v>47</v>
      </c>
      <c r="F23" s="82">
        <f>((F16*U23*0)+(F17*V23*0)+(F18*W23*0))/100</f>
        <v>0</v>
      </c>
      <c r="G23" s="61">
        <v>17</v>
      </c>
      <c r="H23" s="116" t="s">
        <v>50</v>
      </c>
      <c r="I23" s="130" t="s">
        <v>46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45</v>
      </c>
      <c r="D24" s="66"/>
      <c r="E24" s="89" t="s">
        <v>46</v>
      </c>
      <c r="F24" s="82">
        <f>((F16*U24*0)+(F17*V24*0)+(F18*W24*0))/100</f>
        <v>0</v>
      </c>
      <c r="G24" s="61">
        <v>18</v>
      </c>
      <c r="H24" s="116" t="s">
        <v>51</v>
      </c>
      <c r="I24" s="130" t="s">
        <v>47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29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57</v>
      </c>
      <c r="D27" s="136"/>
      <c r="E27" s="102"/>
      <c r="F27" s="30"/>
      <c r="G27" s="109" t="s">
        <v>35</v>
      </c>
      <c r="H27" s="104" t="s">
        <v>36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37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38</v>
      </c>
      <c r="I29" s="123">
        <f>J28-SUM('SO 4105'!K9:'SO 4105'!K34)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39</v>
      </c>
      <c r="I30" s="89">
        <f>SUM('SO 4105'!K9:'SO 4105'!K34)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40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41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55</v>
      </c>
      <c r="E33" s="15"/>
      <c r="F33" s="103"/>
      <c r="G33" s="111">
        <v>26</v>
      </c>
      <c r="H33" s="142" t="s">
        <v>56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00"/>
  <sheetViews>
    <sheetView workbookViewId="0">
      <selection activeCell="D4" sqref="D4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5" t="s">
        <v>20</v>
      </c>
      <c r="B1" s="144"/>
      <c r="C1" s="144"/>
      <c r="D1" s="145" t="s">
        <v>18</v>
      </c>
      <c r="E1" s="144"/>
      <c r="F1" s="144"/>
      <c r="W1">
        <v>30.126000000000001</v>
      </c>
    </row>
    <row r="2" spans="1:26" x14ac:dyDescent="0.25">
      <c r="A2" s="145" t="s">
        <v>24</v>
      </c>
      <c r="B2" s="144"/>
      <c r="C2" s="144"/>
      <c r="D2" s="145" t="s">
        <v>16</v>
      </c>
      <c r="E2" s="144"/>
      <c r="F2" s="144"/>
    </row>
    <row r="3" spans="1:26" x14ac:dyDescent="0.25">
      <c r="A3" s="145" t="s">
        <v>23</v>
      </c>
      <c r="B3" s="144"/>
      <c r="C3" s="144"/>
      <c r="D3" s="145" t="s">
        <v>111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15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61</v>
      </c>
      <c r="B8" s="144"/>
      <c r="C8" s="144"/>
      <c r="D8" s="144"/>
      <c r="E8" s="144"/>
      <c r="F8" s="144"/>
    </row>
    <row r="9" spans="1:26" x14ac:dyDescent="0.25">
      <c r="A9" s="147" t="s">
        <v>58</v>
      </c>
      <c r="B9" s="147" t="s">
        <v>52</v>
      </c>
      <c r="C9" s="147" t="s">
        <v>53</v>
      </c>
      <c r="D9" s="147" t="s">
        <v>29</v>
      </c>
      <c r="E9" s="147" t="s">
        <v>59</v>
      </c>
      <c r="F9" s="147" t="s">
        <v>60</v>
      </c>
    </row>
    <row r="10" spans="1:26" x14ac:dyDescent="0.25">
      <c r="A10" s="154" t="s">
        <v>62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63</v>
      </c>
      <c r="B11" s="157">
        <f>'SO 4105'!L18</f>
        <v>0</v>
      </c>
      <c r="C11" s="157">
        <f>'SO 4105'!M18</f>
        <v>0</v>
      </c>
      <c r="D11" s="157">
        <f>'SO 4105'!I18</f>
        <v>0</v>
      </c>
      <c r="E11" s="158">
        <f>'SO 4105'!P18</f>
        <v>0</v>
      </c>
      <c r="F11" s="158">
        <f>'SO 4105'!S18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64</v>
      </c>
      <c r="B12" s="157">
        <f>'SO 4105'!L24</f>
        <v>0</v>
      </c>
      <c r="C12" s="157">
        <f>'SO 4105'!M24</f>
        <v>0</v>
      </c>
      <c r="D12" s="157">
        <f>'SO 4105'!I24</f>
        <v>0</v>
      </c>
      <c r="E12" s="158">
        <f>'SO 4105'!P24</f>
        <v>198.81</v>
      </c>
      <c r="F12" s="158">
        <f>'SO 4105'!S24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65</v>
      </c>
      <c r="B13" s="157">
        <f>'SO 4105'!L28</f>
        <v>0</v>
      </c>
      <c r="C13" s="157">
        <f>'SO 4105'!M28</f>
        <v>0</v>
      </c>
      <c r="D13" s="157">
        <f>'SO 4105'!I28</f>
        <v>0</v>
      </c>
      <c r="E13" s="158">
        <f>'SO 4105'!P28</f>
        <v>1.25</v>
      </c>
      <c r="F13" s="158">
        <f>'SO 4105'!S28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66</v>
      </c>
      <c r="B14" s="157">
        <f>'SO 4105'!L32</f>
        <v>0</v>
      </c>
      <c r="C14" s="157">
        <f>'SO 4105'!M32</f>
        <v>0</v>
      </c>
      <c r="D14" s="157">
        <f>'SO 4105'!I32</f>
        <v>0</v>
      </c>
      <c r="E14" s="158">
        <f>'SO 4105'!P32</f>
        <v>0</v>
      </c>
      <c r="F14" s="158">
        <f>'SO 4105'!S32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2" t="s">
        <v>62</v>
      </c>
      <c r="B15" s="159">
        <f>'SO 4105'!L34</f>
        <v>0</v>
      </c>
      <c r="C15" s="159">
        <f>'SO 4105'!M34</f>
        <v>0</v>
      </c>
      <c r="D15" s="159">
        <f>'SO 4105'!I34</f>
        <v>0</v>
      </c>
      <c r="E15" s="160">
        <f>'SO 4105'!P34</f>
        <v>200.06</v>
      </c>
      <c r="F15" s="160">
        <f>'SO 4105'!S34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49"/>
      <c r="C16" s="149"/>
      <c r="D16" s="149"/>
      <c r="E16" s="148"/>
      <c r="F16" s="148"/>
    </row>
    <row r="17" spans="1:26" x14ac:dyDescent="0.25">
      <c r="A17" s="2" t="s">
        <v>67</v>
      </c>
      <c r="B17" s="159">
        <f>'SO 4105'!L35</f>
        <v>0</v>
      </c>
      <c r="C17" s="159">
        <f>'SO 4105'!M35</f>
        <v>0</v>
      </c>
      <c r="D17" s="159">
        <f>'SO 4105'!I35</f>
        <v>0</v>
      </c>
      <c r="E17" s="160">
        <f>'SO 4105'!P35</f>
        <v>200.06</v>
      </c>
      <c r="F17" s="160">
        <f>'SO 4105'!S35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"/>
      <c r="B18" s="149"/>
      <c r="C18" s="149"/>
      <c r="D18" s="149"/>
      <c r="E18" s="148"/>
      <c r="F18" s="148"/>
    </row>
    <row r="19" spans="1:26" x14ac:dyDescent="0.25">
      <c r="A19" s="1"/>
      <c r="B19" s="149"/>
      <c r="C19" s="149"/>
      <c r="D19" s="149"/>
      <c r="E19" s="148"/>
      <c r="F19" s="148"/>
    </row>
    <row r="20" spans="1:26" x14ac:dyDescent="0.25">
      <c r="A20" s="1"/>
      <c r="B20" s="149"/>
      <c r="C20" s="149"/>
      <c r="D20" s="149"/>
      <c r="E20" s="148"/>
      <c r="F20" s="148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5"/>
  <sheetViews>
    <sheetView workbookViewId="0">
      <pane ySplit="8" topLeftCell="A9" activePane="bottomLeft" state="frozen"/>
      <selection pane="bottomLeft" activeCell="E4" sqref="E4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20</v>
      </c>
      <c r="C1" s="3"/>
      <c r="D1" s="3"/>
      <c r="E1" s="5" t="s">
        <v>18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24</v>
      </c>
      <c r="C2" s="3"/>
      <c r="D2" s="3"/>
      <c r="E2" s="5" t="s">
        <v>16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23</v>
      </c>
      <c r="C3" s="3"/>
      <c r="D3" s="3"/>
      <c r="E3" s="5" t="s">
        <v>111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68</v>
      </c>
      <c r="B8" s="164" t="s">
        <v>69</v>
      </c>
      <c r="C8" s="164" t="s">
        <v>70</v>
      </c>
      <c r="D8" s="164" t="s">
        <v>71</v>
      </c>
      <c r="E8" s="164" t="s">
        <v>72</v>
      </c>
      <c r="F8" s="164" t="s">
        <v>73</v>
      </c>
      <c r="G8" s="164" t="s">
        <v>52</v>
      </c>
      <c r="H8" s="164" t="s">
        <v>53</v>
      </c>
      <c r="I8" s="164" t="s">
        <v>74</v>
      </c>
      <c r="J8" s="164"/>
      <c r="K8" s="164"/>
      <c r="L8" s="164"/>
      <c r="M8" s="164"/>
      <c r="N8" s="164"/>
      <c r="O8" s="164"/>
      <c r="P8" s="164" t="s">
        <v>75</v>
      </c>
      <c r="Q8" s="161"/>
      <c r="R8" s="161"/>
      <c r="S8" s="164" t="s">
        <v>76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62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63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77</v>
      </c>
      <c r="C11" s="172" t="s">
        <v>78</v>
      </c>
      <c r="D11" s="168" t="s">
        <v>79</v>
      </c>
      <c r="E11" s="168" t="s">
        <v>80</v>
      </c>
      <c r="F11" s="169">
        <v>83</v>
      </c>
      <c r="G11" s="170">
        <v>0</v>
      </c>
      <c r="H11" s="170">
        <v>0</v>
      </c>
      <c r="I11" s="170">
        <f t="shared" ref="I11:I17" si="0">ROUND(F11*(G11+H11),2)</f>
        <v>0</v>
      </c>
      <c r="J11" s="168">
        <f t="shared" ref="J11:J17" si="1">ROUND(F11*(N11),2)</f>
        <v>0</v>
      </c>
      <c r="K11" s="1">
        <f t="shared" ref="K11:K17" si="2">ROUND(F11*(O11),2)</f>
        <v>0</v>
      </c>
      <c r="L11" s="1">
        <f t="shared" ref="L11:L17" si="3">ROUND(F11*(G11),2)</f>
        <v>0</v>
      </c>
      <c r="M11" s="1">
        <f t="shared" ref="M11:M17" si="4">ROUND(F11*(H11),2)</f>
        <v>0</v>
      </c>
      <c r="N11" s="1">
        <v>0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77</v>
      </c>
      <c r="C12" s="172" t="s">
        <v>81</v>
      </c>
      <c r="D12" s="168" t="s">
        <v>82</v>
      </c>
      <c r="E12" s="168" t="s">
        <v>80</v>
      </c>
      <c r="F12" s="169">
        <v>20.75</v>
      </c>
      <c r="G12" s="170">
        <v>0</v>
      </c>
      <c r="H12" s="170">
        <v>0</v>
      </c>
      <c r="I12" s="170">
        <f t="shared" si="0"/>
        <v>0</v>
      </c>
      <c r="J12" s="168">
        <f t="shared" si="1"/>
        <v>0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v>0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77</v>
      </c>
      <c r="C13" s="172" t="s">
        <v>83</v>
      </c>
      <c r="D13" s="168" t="s">
        <v>84</v>
      </c>
      <c r="E13" s="168" t="s">
        <v>80</v>
      </c>
      <c r="F13" s="169">
        <v>20.75</v>
      </c>
      <c r="G13" s="170">
        <v>0</v>
      </c>
      <c r="H13" s="170">
        <v>0</v>
      </c>
      <c r="I13" s="170">
        <f t="shared" si="0"/>
        <v>0</v>
      </c>
      <c r="J13" s="168">
        <f t="shared" si="1"/>
        <v>0</v>
      </c>
      <c r="K13" s="1">
        <f t="shared" si="2"/>
        <v>0</v>
      </c>
      <c r="L13" s="1">
        <f t="shared" si="3"/>
        <v>0</v>
      </c>
      <c r="M13" s="1">
        <f t="shared" si="4"/>
        <v>0</v>
      </c>
      <c r="N13" s="1">
        <v>0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77</v>
      </c>
      <c r="C14" s="172" t="s">
        <v>85</v>
      </c>
      <c r="D14" s="168" t="s">
        <v>86</v>
      </c>
      <c r="E14" s="168" t="s">
        <v>80</v>
      </c>
      <c r="F14" s="169">
        <v>103.75</v>
      </c>
      <c r="G14" s="170">
        <v>0</v>
      </c>
      <c r="H14" s="170">
        <v>0</v>
      </c>
      <c r="I14" s="170">
        <f t="shared" si="0"/>
        <v>0</v>
      </c>
      <c r="J14" s="168">
        <f t="shared" si="1"/>
        <v>0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v>0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77</v>
      </c>
      <c r="C15" s="172" t="s">
        <v>87</v>
      </c>
      <c r="D15" s="168" t="s">
        <v>88</v>
      </c>
      <c r="E15" s="168" t="s">
        <v>80</v>
      </c>
      <c r="F15" s="169">
        <v>103.75</v>
      </c>
      <c r="G15" s="170">
        <v>0</v>
      </c>
      <c r="H15" s="170">
        <v>0</v>
      </c>
      <c r="I15" s="170">
        <f t="shared" si="0"/>
        <v>0</v>
      </c>
      <c r="J15" s="168">
        <f t="shared" si="1"/>
        <v>0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v>0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77</v>
      </c>
      <c r="C16" s="172" t="s">
        <v>89</v>
      </c>
      <c r="D16" s="168" t="s">
        <v>90</v>
      </c>
      <c r="E16" s="168" t="s">
        <v>80</v>
      </c>
      <c r="F16" s="169">
        <v>103.75</v>
      </c>
      <c r="G16" s="170">
        <v>0</v>
      </c>
      <c r="H16" s="170">
        <v>0</v>
      </c>
      <c r="I16" s="170">
        <f t="shared" si="0"/>
        <v>0</v>
      </c>
      <c r="J16" s="168">
        <f t="shared" si="1"/>
        <v>0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v>0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/>
      <c r="B17" s="168" t="s">
        <v>77</v>
      </c>
      <c r="C17" s="172" t="s">
        <v>91</v>
      </c>
      <c r="D17" s="168" t="s">
        <v>92</v>
      </c>
      <c r="E17" s="168" t="s">
        <v>93</v>
      </c>
      <c r="F17" s="169">
        <v>415</v>
      </c>
      <c r="G17" s="170">
        <v>0</v>
      </c>
      <c r="H17" s="170">
        <v>0</v>
      </c>
      <c r="I17" s="170">
        <f t="shared" si="0"/>
        <v>0</v>
      </c>
      <c r="J17" s="168">
        <f t="shared" si="1"/>
        <v>0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v>0</v>
      </c>
      <c r="O17" s="1"/>
      <c r="P17" s="167"/>
      <c r="Q17" s="173"/>
      <c r="R17" s="173"/>
      <c r="S17" s="167"/>
      <c r="Z17">
        <v>0</v>
      </c>
    </row>
    <row r="18" spans="1:26" x14ac:dyDescent="0.25">
      <c r="A18" s="156"/>
      <c r="B18" s="156"/>
      <c r="C18" s="156"/>
      <c r="D18" s="156" t="s">
        <v>63</v>
      </c>
      <c r="E18" s="156"/>
      <c r="F18" s="167"/>
      <c r="G18" s="159">
        <f>ROUND((SUM(L10:L17))/1,2)</f>
        <v>0</v>
      </c>
      <c r="H18" s="159">
        <f>ROUND((SUM(M10:M17))/1,2)</f>
        <v>0</v>
      </c>
      <c r="I18" s="159">
        <f>ROUND((SUM(I10:I17))/1,2)</f>
        <v>0</v>
      </c>
      <c r="J18" s="156"/>
      <c r="K18" s="156"/>
      <c r="L18" s="156">
        <f>ROUND((SUM(L10:L17))/1,2)</f>
        <v>0</v>
      </c>
      <c r="M18" s="156">
        <f>ROUND((SUM(M10:M17))/1,2)</f>
        <v>0</v>
      </c>
      <c r="N18" s="156"/>
      <c r="O18" s="156"/>
      <c r="P18" s="174">
        <f>ROUND((SUM(P10:P17))/1,2)</f>
        <v>0</v>
      </c>
      <c r="Q18" s="153"/>
      <c r="R18" s="153"/>
      <c r="S18" s="174">
        <f>ROUND((SUM(S10:S17))/1,2)</f>
        <v>0</v>
      </c>
      <c r="T18" s="153"/>
      <c r="U18" s="153"/>
      <c r="V18" s="153"/>
      <c r="W18" s="153"/>
      <c r="X18" s="153"/>
      <c r="Y18" s="153"/>
      <c r="Z18" s="153"/>
    </row>
    <row r="19" spans="1:26" x14ac:dyDescent="0.25">
      <c r="A19" s="1"/>
      <c r="B19" s="1"/>
      <c r="C19" s="1"/>
      <c r="D19" s="1"/>
      <c r="E19" s="1"/>
      <c r="F19" s="163"/>
      <c r="G19" s="149"/>
      <c r="H19" s="149"/>
      <c r="I19" s="149"/>
      <c r="J19" s="1"/>
      <c r="K19" s="1"/>
      <c r="L19" s="1"/>
      <c r="M19" s="1"/>
      <c r="N19" s="1"/>
      <c r="O19" s="1"/>
      <c r="P19" s="1"/>
      <c r="S19" s="1"/>
    </row>
    <row r="20" spans="1:26" x14ac:dyDescent="0.25">
      <c r="A20" s="156"/>
      <c r="B20" s="156"/>
      <c r="C20" s="156"/>
      <c r="D20" s="156" t="s">
        <v>64</v>
      </c>
      <c r="E20" s="156"/>
      <c r="F20" s="167"/>
      <c r="G20" s="157"/>
      <c r="H20" s="157"/>
      <c r="I20" s="157"/>
      <c r="J20" s="156"/>
      <c r="K20" s="156"/>
      <c r="L20" s="156"/>
      <c r="M20" s="156"/>
      <c r="N20" s="156"/>
      <c r="O20" s="156"/>
      <c r="P20" s="156"/>
      <c r="Q20" s="153"/>
      <c r="R20" s="153"/>
      <c r="S20" s="156"/>
      <c r="T20" s="153"/>
      <c r="U20" s="153"/>
      <c r="V20" s="153"/>
      <c r="W20" s="153"/>
      <c r="X20" s="153"/>
      <c r="Y20" s="153"/>
      <c r="Z20" s="153"/>
    </row>
    <row r="21" spans="1:26" ht="24.95" customHeight="1" x14ac:dyDescent="0.25">
      <c r="A21" s="171"/>
      <c r="B21" s="168" t="s">
        <v>94</v>
      </c>
      <c r="C21" s="172" t="s">
        <v>95</v>
      </c>
      <c r="D21" s="168" t="s">
        <v>96</v>
      </c>
      <c r="E21" s="168" t="s">
        <v>93</v>
      </c>
      <c r="F21" s="169">
        <v>415</v>
      </c>
      <c r="G21" s="170">
        <v>0</v>
      </c>
      <c r="H21" s="170">
        <v>0</v>
      </c>
      <c r="I21" s="170">
        <f>ROUND(F21*(G21+H21),2)</f>
        <v>0</v>
      </c>
      <c r="J21" s="168">
        <f>ROUND(F21*(N21),2)</f>
        <v>0</v>
      </c>
      <c r="K21" s="1">
        <f>ROUND(F21*(O21),2)</f>
        <v>0</v>
      </c>
      <c r="L21" s="1">
        <f>ROUND(F21*(G21),2)</f>
        <v>0</v>
      </c>
      <c r="M21" s="1">
        <f>ROUND(F21*(H21),2)</f>
        <v>0</v>
      </c>
      <c r="N21" s="1">
        <v>0</v>
      </c>
      <c r="O21" s="1"/>
      <c r="P21" s="167">
        <f>ROUND(F21*(R21),3)</f>
        <v>83.995999999999995</v>
      </c>
      <c r="Q21" s="173"/>
      <c r="R21" s="173">
        <v>0.2024</v>
      </c>
      <c r="S21" s="167"/>
      <c r="Z21">
        <v>0</v>
      </c>
    </row>
    <row r="22" spans="1:26" ht="24.95" customHeight="1" x14ac:dyDescent="0.25">
      <c r="A22" s="171"/>
      <c r="B22" s="168" t="s">
        <v>94</v>
      </c>
      <c r="C22" s="172" t="s">
        <v>97</v>
      </c>
      <c r="D22" s="168" t="s">
        <v>98</v>
      </c>
      <c r="E22" s="168" t="s">
        <v>93</v>
      </c>
      <c r="F22" s="169">
        <v>415</v>
      </c>
      <c r="G22" s="170">
        <v>0</v>
      </c>
      <c r="H22" s="170">
        <v>0</v>
      </c>
      <c r="I22" s="170">
        <f>ROUND(F22*(G22+H22),2)</f>
        <v>0</v>
      </c>
      <c r="J22" s="168">
        <f>ROUND(F22*(N22),2)</f>
        <v>0</v>
      </c>
      <c r="K22" s="1">
        <f>ROUND(F22*(O22),2)</f>
        <v>0</v>
      </c>
      <c r="L22" s="1">
        <f>ROUND(F22*(G22),2)</f>
        <v>0</v>
      </c>
      <c r="M22" s="1">
        <f>ROUND(F22*(H22),2)</f>
        <v>0</v>
      </c>
      <c r="N22" s="1">
        <v>0</v>
      </c>
      <c r="O22" s="1"/>
      <c r="P22" s="167">
        <f>ROUND(F22*(R22),3)</f>
        <v>81.733999999999995</v>
      </c>
      <c r="Q22" s="173"/>
      <c r="R22" s="173">
        <v>0.19694999999999999</v>
      </c>
      <c r="S22" s="167"/>
      <c r="Z22">
        <v>0</v>
      </c>
    </row>
    <row r="23" spans="1:26" ht="24.95" customHeight="1" x14ac:dyDescent="0.25">
      <c r="A23" s="171"/>
      <c r="B23" s="168" t="s">
        <v>94</v>
      </c>
      <c r="C23" s="172" t="s">
        <v>99</v>
      </c>
      <c r="D23" s="168" t="s">
        <v>100</v>
      </c>
      <c r="E23" s="168" t="s">
        <v>93</v>
      </c>
      <c r="F23" s="169">
        <v>413.351</v>
      </c>
      <c r="G23" s="170">
        <v>0</v>
      </c>
      <c r="H23" s="170">
        <v>0</v>
      </c>
      <c r="I23" s="170">
        <f>ROUND(F23*(G23+H23),2)</f>
        <v>0</v>
      </c>
      <c r="J23" s="168">
        <f>ROUND(F23*(N23),2)</f>
        <v>0</v>
      </c>
      <c r="K23" s="1">
        <f>ROUND(F23*(O23),2)</f>
        <v>0</v>
      </c>
      <c r="L23" s="1">
        <f>ROUND(F23*(G23),2)</f>
        <v>0</v>
      </c>
      <c r="M23" s="1">
        <f>ROUND(F23*(H23),2)</f>
        <v>0</v>
      </c>
      <c r="N23" s="1">
        <v>0</v>
      </c>
      <c r="O23" s="1"/>
      <c r="P23" s="167">
        <f>ROUND(F23*(R23),3)</f>
        <v>33.08</v>
      </c>
      <c r="Q23" s="173"/>
      <c r="R23" s="173">
        <v>8.0030000000000004E-2</v>
      </c>
      <c r="S23" s="167"/>
      <c r="Z23">
        <v>0</v>
      </c>
    </row>
    <row r="24" spans="1:26" x14ac:dyDescent="0.25">
      <c r="A24" s="156"/>
      <c r="B24" s="156"/>
      <c r="C24" s="156"/>
      <c r="D24" s="156" t="s">
        <v>64</v>
      </c>
      <c r="E24" s="156"/>
      <c r="F24" s="167"/>
      <c r="G24" s="159">
        <f>ROUND((SUM(L20:L23))/1,2)</f>
        <v>0</v>
      </c>
      <c r="H24" s="159">
        <f>ROUND((SUM(M20:M23))/1,2)</f>
        <v>0</v>
      </c>
      <c r="I24" s="159">
        <f>ROUND((SUM(I20:I23))/1,2)</f>
        <v>0</v>
      </c>
      <c r="J24" s="156"/>
      <c r="K24" s="156"/>
      <c r="L24" s="156">
        <f>ROUND((SUM(L20:L23))/1,2)</f>
        <v>0</v>
      </c>
      <c r="M24" s="156">
        <f>ROUND((SUM(M20:M23))/1,2)</f>
        <v>0</v>
      </c>
      <c r="N24" s="156"/>
      <c r="O24" s="156"/>
      <c r="P24" s="174">
        <f>ROUND((SUM(P20:P23))/1,2)</f>
        <v>198.81</v>
      </c>
      <c r="Q24" s="153"/>
      <c r="R24" s="153"/>
      <c r="S24" s="174">
        <f>ROUND((SUM(S20:S23))/1,2)</f>
        <v>0</v>
      </c>
      <c r="T24" s="153"/>
      <c r="U24" s="153"/>
      <c r="V24" s="153"/>
      <c r="W24" s="153"/>
      <c r="X24" s="153"/>
      <c r="Y24" s="153"/>
      <c r="Z24" s="153"/>
    </row>
    <row r="25" spans="1:26" x14ac:dyDescent="0.25">
      <c r="A25" s="1"/>
      <c r="B25" s="1"/>
      <c r="C25" s="1"/>
      <c r="D25" s="1"/>
      <c r="E25" s="1"/>
      <c r="F25" s="163"/>
      <c r="G25" s="149"/>
      <c r="H25" s="149"/>
      <c r="I25" s="149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56"/>
      <c r="B26" s="156"/>
      <c r="C26" s="156"/>
      <c r="D26" s="156" t="s">
        <v>65</v>
      </c>
      <c r="E26" s="156"/>
      <c r="F26" s="167"/>
      <c r="G26" s="157"/>
      <c r="H26" s="157"/>
      <c r="I26" s="157"/>
      <c r="J26" s="156"/>
      <c r="K26" s="156"/>
      <c r="L26" s="156"/>
      <c r="M26" s="156"/>
      <c r="N26" s="156"/>
      <c r="O26" s="156"/>
      <c r="P26" s="156"/>
      <c r="Q26" s="153"/>
      <c r="R26" s="153"/>
      <c r="S26" s="156"/>
      <c r="T26" s="153"/>
      <c r="U26" s="153"/>
      <c r="V26" s="153"/>
      <c r="W26" s="153"/>
      <c r="X26" s="153"/>
      <c r="Y26" s="153"/>
      <c r="Z26" s="153"/>
    </row>
    <row r="27" spans="1:26" ht="24.95" customHeight="1" x14ac:dyDescent="0.25">
      <c r="A27" s="171"/>
      <c r="B27" s="168" t="s">
        <v>94</v>
      </c>
      <c r="C27" s="172" t="s">
        <v>101</v>
      </c>
      <c r="D27" s="168" t="s">
        <v>102</v>
      </c>
      <c r="E27" s="168" t="s">
        <v>93</v>
      </c>
      <c r="F27" s="169">
        <v>415</v>
      </c>
      <c r="G27" s="170">
        <v>0</v>
      </c>
      <c r="H27" s="170">
        <v>0</v>
      </c>
      <c r="I27" s="170">
        <f>ROUND(F27*(G27+H27),2)</f>
        <v>0</v>
      </c>
      <c r="J27" s="168">
        <f>ROUND(F27*(N27),2)</f>
        <v>0</v>
      </c>
      <c r="K27" s="1">
        <f>ROUND(F27*(O27),2)</f>
        <v>0</v>
      </c>
      <c r="L27" s="1">
        <f>ROUND(F27*(G27),2)</f>
        <v>0</v>
      </c>
      <c r="M27" s="1">
        <f>ROUND(F27*(H27),2)</f>
        <v>0</v>
      </c>
      <c r="N27" s="1">
        <v>0</v>
      </c>
      <c r="O27" s="1"/>
      <c r="P27" s="167">
        <f>ROUND(F27*(R27),3)</f>
        <v>1.2450000000000001</v>
      </c>
      <c r="Q27" s="173"/>
      <c r="R27" s="173">
        <v>3.0000000000000001E-3</v>
      </c>
      <c r="S27" s="167"/>
      <c r="Z27">
        <v>0</v>
      </c>
    </row>
    <row r="28" spans="1:26" x14ac:dyDescent="0.25">
      <c r="A28" s="156"/>
      <c r="B28" s="156"/>
      <c r="C28" s="156"/>
      <c r="D28" s="156" t="s">
        <v>65</v>
      </c>
      <c r="E28" s="156"/>
      <c r="F28" s="167"/>
      <c r="G28" s="159">
        <f>ROUND((SUM(L26:L27))/1,2)</f>
        <v>0</v>
      </c>
      <c r="H28" s="159">
        <f>ROUND((SUM(M26:M27))/1,2)</f>
        <v>0</v>
      </c>
      <c r="I28" s="159">
        <f>ROUND((SUM(I26:I27))/1,2)</f>
        <v>0</v>
      </c>
      <c r="J28" s="156"/>
      <c r="K28" s="156"/>
      <c r="L28" s="156">
        <f>ROUND((SUM(L26:L27))/1,2)</f>
        <v>0</v>
      </c>
      <c r="M28" s="156">
        <f>ROUND((SUM(M26:M27))/1,2)</f>
        <v>0</v>
      </c>
      <c r="N28" s="156"/>
      <c r="O28" s="156"/>
      <c r="P28" s="174">
        <f>ROUND((SUM(P26:P27))/1,2)</f>
        <v>1.25</v>
      </c>
      <c r="Q28" s="153"/>
      <c r="R28" s="153"/>
      <c r="S28" s="174">
        <f>ROUND((SUM(S26:S27))/1,2)</f>
        <v>0</v>
      </c>
      <c r="T28" s="153"/>
      <c r="U28" s="153"/>
      <c r="V28" s="153"/>
      <c r="W28" s="153"/>
      <c r="X28" s="153"/>
      <c r="Y28" s="153"/>
      <c r="Z28" s="153"/>
    </row>
    <row r="29" spans="1:26" x14ac:dyDescent="0.25">
      <c r="A29" s="1"/>
      <c r="B29" s="1"/>
      <c r="C29" s="1"/>
      <c r="D29" s="1"/>
      <c r="E29" s="1"/>
      <c r="F29" s="163"/>
      <c r="G29" s="149"/>
      <c r="H29" s="149"/>
      <c r="I29" s="149"/>
      <c r="J29" s="1"/>
      <c r="K29" s="1"/>
      <c r="L29" s="1"/>
      <c r="M29" s="1"/>
      <c r="N29" s="1"/>
      <c r="O29" s="1"/>
      <c r="P29" s="1"/>
      <c r="S29" s="1"/>
    </row>
    <row r="30" spans="1:26" x14ac:dyDescent="0.25">
      <c r="A30" s="156"/>
      <c r="B30" s="156"/>
      <c r="C30" s="156"/>
      <c r="D30" s="156" t="s">
        <v>66</v>
      </c>
      <c r="E30" s="156"/>
      <c r="F30" s="167"/>
      <c r="G30" s="157"/>
      <c r="H30" s="157"/>
      <c r="I30" s="157"/>
      <c r="J30" s="156"/>
      <c r="K30" s="156"/>
      <c r="L30" s="156"/>
      <c r="M30" s="156"/>
      <c r="N30" s="156"/>
      <c r="O30" s="156"/>
      <c r="P30" s="156"/>
      <c r="Q30" s="153"/>
      <c r="R30" s="153"/>
      <c r="S30" s="156"/>
      <c r="T30" s="153"/>
      <c r="U30" s="153"/>
      <c r="V30" s="153"/>
      <c r="W30" s="153"/>
      <c r="X30" s="153"/>
      <c r="Y30" s="153"/>
      <c r="Z30" s="153"/>
    </row>
    <row r="31" spans="1:26" ht="24.95" customHeight="1" x14ac:dyDescent="0.25">
      <c r="A31" s="171"/>
      <c r="B31" s="168" t="s">
        <v>94</v>
      </c>
      <c r="C31" s="172" t="s">
        <v>103</v>
      </c>
      <c r="D31" s="168" t="s">
        <v>104</v>
      </c>
      <c r="E31" s="168" t="s">
        <v>105</v>
      </c>
      <c r="F31" s="169">
        <v>200.05573053000001</v>
      </c>
      <c r="G31" s="170">
        <v>0</v>
      </c>
      <c r="H31" s="170">
        <v>0</v>
      </c>
      <c r="I31" s="170">
        <f>ROUND(F31*(G31+H31),2)</f>
        <v>0</v>
      </c>
      <c r="J31" s="168">
        <f>ROUND(F31*(N31),2)</f>
        <v>0</v>
      </c>
      <c r="K31" s="1">
        <f>ROUND(F31*(O31),2)</f>
        <v>0</v>
      </c>
      <c r="L31" s="1">
        <f>ROUND(F31*(G31),2)</f>
        <v>0</v>
      </c>
      <c r="M31" s="1">
        <f>ROUND(F31*(H31),2)</f>
        <v>0</v>
      </c>
      <c r="N31" s="1">
        <v>0</v>
      </c>
      <c r="O31" s="1"/>
      <c r="P31" s="167"/>
      <c r="Q31" s="173"/>
      <c r="R31" s="173"/>
      <c r="S31" s="167"/>
      <c r="Z31">
        <v>0</v>
      </c>
    </row>
    <row r="32" spans="1:26" x14ac:dyDescent="0.25">
      <c r="A32" s="156"/>
      <c r="B32" s="156"/>
      <c r="C32" s="156"/>
      <c r="D32" s="156" t="s">
        <v>66</v>
      </c>
      <c r="E32" s="156"/>
      <c r="F32" s="167"/>
      <c r="G32" s="159">
        <f>ROUND((SUM(L30:L31))/1,2)</f>
        <v>0</v>
      </c>
      <c r="H32" s="159">
        <f>ROUND((SUM(M30:M31))/1,2)</f>
        <v>0</v>
      </c>
      <c r="I32" s="159">
        <f>ROUND((SUM(I30:I31))/1,2)</f>
        <v>0</v>
      </c>
      <c r="J32" s="156"/>
      <c r="K32" s="156"/>
      <c r="L32" s="156">
        <f>ROUND((SUM(L30:L31))/1,2)</f>
        <v>0</v>
      </c>
      <c r="M32" s="156">
        <f>ROUND((SUM(M30:M31))/1,2)</f>
        <v>0</v>
      </c>
      <c r="N32" s="156"/>
      <c r="O32" s="156"/>
      <c r="P32" s="174">
        <f>ROUND((SUM(P30:P31))/1,2)</f>
        <v>0</v>
      </c>
      <c r="S32" s="167">
        <f>ROUND((SUM(S30:S31))/1,2)</f>
        <v>0</v>
      </c>
    </row>
    <row r="33" spans="1:26" x14ac:dyDescent="0.25">
      <c r="A33" s="1"/>
      <c r="B33" s="1"/>
      <c r="C33" s="1"/>
      <c r="D33" s="1"/>
      <c r="E33" s="1"/>
      <c r="F33" s="163"/>
      <c r="G33" s="149"/>
      <c r="H33" s="149"/>
      <c r="I33" s="149"/>
      <c r="J33" s="1"/>
      <c r="K33" s="1"/>
      <c r="L33" s="1"/>
      <c r="M33" s="1"/>
      <c r="N33" s="1"/>
      <c r="O33" s="1"/>
      <c r="P33" s="1"/>
      <c r="S33" s="1"/>
    </row>
    <row r="34" spans="1:26" x14ac:dyDescent="0.25">
      <c r="A34" s="156"/>
      <c r="B34" s="156"/>
      <c r="C34" s="156"/>
      <c r="D34" s="2" t="s">
        <v>62</v>
      </c>
      <c r="E34" s="156"/>
      <c r="F34" s="167"/>
      <c r="G34" s="159">
        <f>ROUND((SUM(L9:L33))/2,2)</f>
        <v>0</v>
      </c>
      <c r="H34" s="159">
        <f>ROUND((SUM(M9:M33))/2,2)</f>
        <v>0</v>
      </c>
      <c r="I34" s="159">
        <f>ROUND((SUM(I9:I33))/2,2)</f>
        <v>0</v>
      </c>
      <c r="J34" s="156"/>
      <c r="K34" s="156"/>
      <c r="L34" s="156">
        <f>ROUND((SUM(L9:L33))/2,2)</f>
        <v>0</v>
      </c>
      <c r="M34" s="156">
        <f>ROUND((SUM(M9:M33))/2,2)</f>
        <v>0</v>
      </c>
      <c r="N34" s="156"/>
      <c r="O34" s="156"/>
      <c r="P34" s="174">
        <f>ROUND((SUM(P9:P33))/2,2)</f>
        <v>200.06</v>
      </c>
      <c r="S34" s="174">
        <f>ROUND((SUM(S9:S33))/2,2)</f>
        <v>0</v>
      </c>
    </row>
    <row r="35" spans="1:26" x14ac:dyDescent="0.25">
      <c r="A35" s="175"/>
      <c r="B35" s="175"/>
      <c r="C35" s="175"/>
      <c r="D35" s="175" t="s">
        <v>67</v>
      </c>
      <c r="E35" s="175"/>
      <c r="F35" s="176"/>
      <c r="G35" s="177">
        <f>ROUND((SUM(L9:L34))/3,2)</f>
        <v>0</v>
      </c>
      <c r="H35" s="177">
        <f>ROUND((SUM(M9:M34))/3,2)</f>
        <v>0</v>
      </c>
      <c r="I35" s="177">
        <f>ROUND((SUM(I9:I34))/3,2)</f>
        <v>0</v>
      </c>
      <c r="J35" s="175"/>
      <c r="K35" s="175">
        <f>ROUND((SUM(K9:K34))/3,2)</f>
        <v>0</v>
      </c>
      <c r="L35" s="175">
        <f>ROUND((SUM(L9:L34))/3,2)</f>
        <v>0</v>
      </c>
      <c r="M35" s="175">
        <f>ROUND((SUM(M9:M34))/3,2)</f>
        <v>0</v>
      </c>
      <c r="N35" s="175"/>
      <c r="O35" s="175"/>
      <c r="P35" s="176">
        <f>ROUND((SUM(P9:P34))/3,2)</f>
        <v>200.06</v>
      </c>
      <c r="S35" s="176">
        <f>ROUND((SUM(S9:S34))/3,2)</f>
        <v>0</v>
      </c>
      <c r="Z35">
        <f>(SUM(Z9:Z34))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 xml:space="preserve">&amp;C&amp;B&amp; Rozpočet Výmena umelého trávnika na multifunkčnom ihrisku v obci Kurimka / Výmena umelého travnika na multifunkčnom ihrisku 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4105</vt:lpstr>
      <vt:lpstr>Rekap 4105</vt:lpstr>
      <vt:lpstr>SO 4105</vt:lpstr>
      <vt:lpstr>'Rekap 4105'!Print_Titles</vt:lpstr>
      <vt:lpstr>'SO 4105'!Print_Titles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Janka</cp:lastModifiedBy>
  <dcterms:created xsi:type="dcterms:W3CDTF">2018-09-05T13:36:14Z</dcterms:created>
  <dcterms:modified xsi:type="dcterms:W3CDTF">2018-09-06T09:28:12Z</dcterms:modified>
</cp:coreProperties>
</file>